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R:\05-ASSURANCES\Assurance Dommages aux Biens\2025\"/>
    </mc:Choice>
  </mc:AlternateContent>
  <xr:revisionPtr revIDLastSave="0" documentId="13_ncr:1_{6F67ADED-DB4B-44C1-A05F-26E6DF35AD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x et prime IFREMER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37" i="11" l="1"/>
  <c r="AH37" i="11"/>
  <c r="AH38" i="11"/>
  <c r="AK38" i="11" s="1"/>
  <c r="AK34" i="11" l="1"/>
  <c r="Q33" i="11"/>
  <c r="Q32" i="11"/>
  <c r="Q29" i="11"/>
  <c r="Q28" i="11"/>
  <c r="Q27" i="11"/>
  <c r="Q26" i="11"/>
  <c r="Q25" i="11"/>
  <c r="Q24" i="11"/>
  <c r="Q23" i="11"/>
  <c r="Q22" i="11"/>
  <c r="Q21" i="11"/>
  <c r="Q20" i="11"/>
  <c r="Q19" i="11"/>
  <c r="Q18" i="11"/>
  <c r="Q17" i="11"/>
  <c r="Q16" i="11"/>
  <c r="Q15" i="11"/>
  <c r="Q14" i="11"/>
  <c r="Q13" i="11"/>
  <c r="Q12" i="11"/>
  <c r="Q11" i="11"/>
  <c r="Q10" i="11"/>
  <c r="K9" i="11"/>
  <c r="I9" i="11" s="1"/>
  <c r="I5" i="11" s="1"/>
  <c r="AK5" i="11"/>
  <c r="AJ5" i="11"/>
  <c r="AI5" i="11"/>
  <c r="AH5" i="11"/>
  <c r="AE5" i="11"/>
  <c r="AD5" i="11"/>
  <c r="AC5" i="11"/>
  <c r="AB5" i="11"/>
  <c r="AA5" i="11"/>
  <c r="Z5" i="11"/>
  <c r="Y5" i="11"/>
  <c r="V5" i="11"/>
  <c r="U5" i="11"/>
  <c r="T5" i="11"/>
  <c r="P5" i="11"/>
  <c r="O5" i="11"/>
  <c r="N5" i="11"/>
  <c r="J5" i="11"/>
  <c r="AB3" i="11"/>
  <c r="Q3" i="11"/>
  <c r="AB2" i="11"/>
  <c r="K5" i="11" l="1"/>
  <c r="Q9" i="11"/>
  <c r="Q2" i="11" l="1"/>
  <c r="Q5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Severine ZENO</author>
  </authors>
  <commentList>
    <comment ref="K9" authorId="0" shapeId="0" xr:uid="{73F0F99A-2844-42EC-86A1-AB77F9711938}">
      <text>
        <r>
          <rPr>
            <b/>
            <sz val="9"/>
            <color indexed="81"/>
            <rFont val="Tahoma"/>
            <family val="2"/>
          </rPr>
          <t>Severine ZENO:</t>
        </r>
        <r>
          <rPr>
            <sz val="9"/>
            <color indexed="81"/>
            <rFont val="Tahoma"/>
            <family val="2"/>
          </rPr>
          <t xml:space="preserve">
+ Maquette Tempo 
(Voir onglet Autres)</t>
        </r>
      </text>
    </comment>
  </commentList>
</comments>
</file>

<file path=xl/sharedStrings.xml><?xml version="1.0" encoding="utf-8"?>
<sst xmlns="http://schemas.openxmlformats.org/spreadsheetml/2006/main" count="261" uniqueCount="146">
  <si>
    <t>Pays</t>
  </si>
  <si>
    <t xml:space="preserve">Centre </t>
  </si>
  <si>
    <t>Désignation</t>
  </si>
  <si>
    <t xml:space="preserve">Adresse </t>
  </si>
  <si>
    <t>Ville</t>
  </si>
  <si>
    <t>Localisation(s) SAP</t>
  </si>
  <si>
    <t>Montant mis en service</t>
  </si>
  <si>
    <t>Dont matériel</t>
  </si>
  <si>
    <t>Montant en-cours</t>
  </si>
  <si>
    <t>En cours matériel</t>
  </si>
  <si>
    <t>France</t>
  </si>
  <si>
    <t>Antilles</t>
  </si>
  <si>
    <t>La Réunion</t>
  </si>
  <si>
    <t>Guyane</t>
  </si>
  <si>
    <t>150 Quai Gambetta</t>
  </si>
  <si>
    <t>14520 Port en Bessin</t>
  </si>
  <si>
    <t>Port en Bessin</t>
  </si>
  <si>
    <t>Centre de Bretagne</t>
  </si>
  <si>
    <t>29280 Plouzané</t>
  </si>
  <si>
    <t>Plouzané</t>
  </si>
  <si>
    <t>29185 Concarneau Cedex</t>
  </si>
  <si>
    <t>Concarneau</t>
  </si>
  <si>
    <t>Dinard</t>
  </si>
  <si>
    <t>8 rue François Toullec</t>
  </si>
  <si>
    <t>56100 Lorient</t>
  </si>
  <si>
    <t>Lorient</t>
  </si>
  <si>
    <t>29840 Argenton en Landunvez</t>
  </si>
  <si>
    <t>Argenton</t>
  </si>
  <si>
    <t>Centre de l'Atlantique</t>
  </si>
  <si>
    <t>44311 Nantes cedex 03</t>
  </si>
  <si>
    <t>Nantes</t>
  </si>
  <si>
    <t>17390 La Tremblade</t>
  </si>
  <si>
    <t>La Tremblade</t>
  </si>
  <si>
    <t>Polder des Champs</t>
  </si>
  <si>
    <t>85230 Bouin</t>
  </si>
  <si>
    <t>Bouin</t>
  </si>
  <si>
    <t>Quai du Commandant Silhouette</t>
  </si>
  <si>
    <t>33120 Arcachon</t>
  </si>
  <si>
    <t>Arcachon</t>
  </si>
  <si>
    <t>64600 Anglet</t>
  </si>
  <si>
    <t>Anglet</t>
  </si>
  <si>
    <t>83507 La Seyne Sur Mer Cedex</t>
  </si>
  <si>
    <t>La Seyne sur Mer</t>
  </si>
  <si>
    <t>34203 Sète Cedex</t>
  </si>
  <si>
    <t>Sète</t>
  </si>
  <si>
    <t>Chemin de Maguelonne</t>
  </si>
  <si>
    <t>34250 Palavas Les Flots</t>
  </si>
  <si>
    <t>Palavas</t>
  </si>
  <si>
    <t>Station Ifremer de Corse</t>
  </si>
  <si>
    <t>20600 Bastia</t>
  </si>
  <si>
    <t>Bastia</t>
  </si>
  <si>
    <t>Nouvelle Calédonie</t>
  </si>
  <si>
    <t>Saint Pierre et Miquelon</t>
  </si>
  <si>
    <t>97500 Saint-Pierre et Miquelon</t>
  </si>
  <si>
    <t>Quai de l'Alysse
BP 4240</t>
  </si>
  <si>
    <t>Antenne Ifremer de Saint pierre et Miquelon</t>
  </si>
  <si>
    <t>98897 Nouméa Cedex</t>
  </si>
  <si>
    <t>101 Promenade Roger Laroque
Campus IRD - BP 32078</t>
  </si>
  <si>
    <t>Délégation de Nouvelle Calédonie</t>
  </si>
  <si>
    <t>Centre du Pacifique</t>
  </si>
  <si>
    <t>Tahiti - Polynésie Française</t>
  </si>
  <si>
    <t>98 179 Taravao</t>
  </si>
  <si>
    <t>Vairao 
BP 49</t>
  </si>
  <si>
    <t>Centre Océanologique du Pacifique</t>
  </si>
  <si>
    <t>Avenue du Général de Gaulle
BP 32</t>
  </si>
  <si>
    <t>Station Ifremer de Port en Bessin</t>
  </si>
  <si>
    <t>Centre Manche Mer du Nord</t>
  </si>
  <si>
    <t>Boulogne sur Mer</t>
  </si>
  <si>
    <t>62200 Boulogne sur Mer</t>
  </si>
  <si>
    <t>Centre Ifremer de Manche Mer du Nord</t>
  </si>
  <si>
    <t>ZI Furiani
Immeuble Agoscini</t>
  </si>
  <si>
    <t>Centre de Méditerranée et Outre Mer</t>
  </si>
  <si>
    <t>Station Ifremer de Palavas</t>
  </si>
  <si>
    <t>Avenue Jean Monnet
CS 30171</t>
  </si>
  <si>
    <t>Station Ifremer de Sète</t>
  </si>
  <si>
    <t>Zone portuaire de Brégaillon
CS 20 330</t>
  </si>
  <si>
    <t>Centre Ifremer de Méditerranée</t>
  </si>
  <si>
    <t>97331 Cayenne Cedex</t>
  </si>
  <si>
    <t>275 route de Montabo
BP 50 477</t>
  </si>
  <si>
    <t>Délégation Ifremer de Guyane</t>
  </si>
  <si>
    <t>97822 Le Port Cedex</t>
  </si>
  <si>
    <t>Rue Jean Bertho
BP 60</t>
  </si>
  <si>
    <t>Délégation Ifremer de La Réunion</t>
  </si>
  <si>
    <t>97231 Le Robert</t>
  </si>
  <si>
    <t>79 Route de Pointe Fort</t>
  </si>
  <si>
    <t>Délégation Ifremer de Martinique</t>
  </si>
  <si>
    <t>1 allée du Parc Montaury
Collège STEE</t>
  </si>
  <si>
    <t>Antenne Ifremer Anglet</t>
  </si>
  <si>
    <t>Station Ifremer d'Arcachon</t>
  </si>
  <si>
    <t>Station Ifremer de Bouin</t>
  </si>
  <si>
    <t>Avenue de Mus de Loup
Ronce les Bains</t>
  </si>
  <si>
    <t>Station Ifremer de la Tremblade</t>
  </si>
  <si>
    <t>Rue de l'Ile d'Yeu 
BP 21105</t>
  </si>
  <si>
    <t>Centre Ifremer Atlantique</t>
  </si>
  <si>
    <t>11 Presqu'île du vivier</t>
  </si>
  <si>
    <t>Site expérimental Ifremer d'Argenton</t>
  </si>
  <si>
    <t>Station Ifremer de Lorient</t>
  </si>
  <si>
    <t>35800 Dinard</t>
  </si>
  <si>
    <t>38 rue du Port Blanc</t>
  </si>
  <si>
    <t>Place de la Croix
BP 40537</t>
  </si>
  <si>
    <t>Station Ifremer de Concarneau</t>
  </si>
  <si>
    <t>1625 Route de Sainte-Anne</t>
  </si>
  <si>
    <t>Centre Ifremer de Bretagne</t>
  </si>
  <si>
    <t>Dont batiment &amp; VRD</t>
  </si>
  <si>
    <t>En cours batiment &amp; VRD</t>
  </si>
  <si>
    <t>Station Ifremer de Dinard - CRESCO</t>
  </si>
  <si>
    <t>Bureau de passage</t>
  </si>
  <si>
    <t>140 Bis Rue de Rennes</t>
  </si>
  <si>
    <t>75006 PARIS</t>
  </si>
  <si>
    <t>Paris</t>
  </si>
  <si>
    <t>Entité</t>
  </si>
  <si>
    <t>IFREMER</t>
  </si>
  <si>
    <t>Engin</t>
  </si>
  <si>
    <t>Stock</t>
  </si>
  <si>
    <t>GENAVIR</t>
  </si>
  <si>
    <t xml:space="preserve">TOTAL 2023 </t>
  </si>
  <si>
    <t>TOTAL 2024</t>
  </si>
  <si>
    <t>CAPITAUX 2024</t>
  </si>
  <si>
    <t>CAPITAUX 2023</t>
  </si>
  <si>
    <t>Délégation de Nouvelle Calédonie - Saint Vincent</t>
  </si>
  <si>
    <t>BP 54</t>
  </si>
  <si>
    <t>98812 Boulouparis</t>
  </si>
  <si>
    <t>Délégation de Nouvelle Calédonie - LEMA</t>
  </si>
  <si>
    <t>61 Promenade Roger Laroque</t>
  </si>
  <si>
    <t>98807 Nouméa</t>
  </si>
  <si>
    <t>Nouvelle-Calédonie</t>
  </si>
  <si>
    <t>CAPITAUX 2025</t>
  </si>
  <si>
    <t>TOTAL 2025</t>
  </si>
  <si>
    <t>Sous-Total IFREMER</t>
  </si>
  <si>
    <t>10, rue kataoui Nouville BP 428</t>
  </si>
  <si>
    <t>98845 Nouméa Cedex</t>
  </si>
  <si>
    <t>déclaré ci-dessus</t>
  </si>
  <si>
    <t>Intégration</t>
  </si>
  <si>
    <t>Quai des Scientifiques/Quai Jules Ferry</t>
  </si>
  <si>
    <t>98 Nouméa Cedex</t>
  </si>
  <si>
    <t xml:space="preserve"> CAPITAUX IFREMER 2025 + MOUVEMENTS</t>
  </si>
  <si>
    <t>Qualité (Propriétaire, locataire …)</t>
  </si>
  <si>
    <t>Propriétaire</t>
  </si>
  <si>
    <t>locataire</t>
  </si>
  <si>
    <t>occupant du domaine public (pour la partie bassin) / titulaire d'un bail à construction</t>
  </si>
  <si>
    <t>convention d'utilisation des locaux avec l'Etat / propriétaire</t>
  </si>
  <si>
    <t>transfert de gestion du domaine public</t>
  </si>
  <si>
    <t xml:space="preserve">occupant du domaine public </t>
  </si>
  <si>
    <t>occupant du domaine public</t>
  </si>
  <si>
    <t>sous occupant du domaine public / Ifremer a quitté les locaux (date à vérifier)</t>
  </si>
  <si>
    <t>accueil à titre gratuit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</si>
</sst>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C99FF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0" fillId="2" borderId="6" xfId="2" applyFont="1" applyFill="1" applyBorder="1" applyAlignment="1">
      <alignment horizontal="center" vertical="center" wrapText="1"/>
    </xf>
    <xf numFmtId="44" fontId="3" fillId="2" borderId="9" xfId="2" applyFont="1" applyFill="1" applyBorder="1" applyAlignment="1">
      <alignment horizontal="center" vertical="center" wrapText="1"/>
    </xf>
    <xf numFmtId="44" fontId="0" fillId="2" borderId="9" xfId="2" applyFont="1" applyFill="1" applyBorder="1" applyAlignment="1">
      <alignment horizontal="center" vertical="center" wrapText="1"/>
    </xf>
    <xf numFmtId="44" fontId="0" fillId="3" borderId="8" xfId="2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44" fontId="2" fillId="3" borderId="4" xfId="2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44" fontId="3" fillId="2" borderId="14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0" fillId="4" borderId="0" xfId="0" applyFill="1"/>
    <xf numFmtId="44" fontId="0" fillId="4" borderId="0" xfId="0" applyNumberFormat="1" applyFill="1"/>
    <xf numFmtId="0" fontId="0" fillId="5" borderId="0" xfId="0" applyFill="1"/>
    <xf numFmtId="165" fontId="0" fillId="5" borderId="0" xfId="0" applyNumberFormat="1" applyFill="1"/>
    <xf numFmtId="4" fontId="4" fillId="0" borderId="17" xfId="0" applyNumberFormat="1" applyFont="1" applyBorder="1" applyAlignment="1">
      <alignment horizontal="center" vertical="center"/>
    </xf>
    <xf numFmtId="44" fontId="2" fillId="3" borderId="18" xfId="2" applyFont="1" applyFill="1" applyBorder="1" applyAlignment="1">
      <alignment horizontal="center" vertical="center" wrapText="1"/>
    </xf>
    <xf numFmtId="44" fontId="0" fillId="3" borderId="14" xfId="2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 wrapText="1"/>
    </xf>
    <xf numFmtId="44" fontId="2" fillId="6" borderId="17" xfId="2" applyFont="1" applyFill="1" applyBorder="1" applyAlignment="1">
      <alignment horizontal="center" vertical="center" wrapText="1"/>
    </xf>
    <xf numFmtId="44" fontId="2" fillId="6" borderId="16" xfId="2" applyFont="1" applyFill="1" applyBorder="1" applyAlignment="1">
      <alignment horizontal="center" vertical="center" wrapText="1"/>
    </xf>
    <xf numFmtId="44" fontId="2" fillId="10" borderId="4" xfId="2" applyFont="1" applyFill="1" applyBorder="1" applyAlignment="1">
      <alignment horizontal="center" vertical="center" wrapText="1"/>
    </xf>
    <xf numFmtId="44" fontId="2" fillId="10" borderId="8" xfId="2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44" fontId="0" fillId="3" borderId="23" xfId="2" applyFont="1" applyFill="1" applyBorder="1" applyAlignment="1">
      <alignment horizontal="center" vertical="center" wrapText="1"/>
    </xf>
    <xf numFmtId="44" fontId="0" fillId="2" borderId="21" xfId="2" applyFont="1" applyFill="1" applyBorder="1" applyAlignment="1">
      <alignment horizontal="center" vertical="center" wrapText="1"/>
    </xf>
    <xf numFmtId="44" fontId="3" fillId="2" borderId="24" xfId="2" applyFont="1" applyFill="1" applyBorder="1" applyAlignment="1">
      <alignment horizontal="center" vertical="center" wrapText="1"/>
    </xf>
    <xf numFmtId="44" fontId="3" fillId="2" borderId="25" xfId="2" applyFont="1" applyFill="1" applyBorder="1" applyAlignment="1">
      <alignment horizontal="center" vertical="center" wrapText="1"/>
    </xf>
    <xf numFmtId="44" fontId="0" fillId="2" borderId="24" xfId="2" applyFont="1" applyFill="1" applyBorder="1" applyAlignment="1">
      <alignment horizontal="center" vertical="center" wrapText="1"/>
    </xf>
    <xf numFmtId="44" fontId="2" fillId="6" borderId="26" xfId="2" applyFont="1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44" fontId="0" fillId="3" borderId="4" xfId="2" applyFont="1" applyFill="1" applyBorder="1" applyAlignment="1">
      <alignment horizontal="center" vertical="center" wrapText="1"/>
    </xf>
    <xf numFmtId="44" fontId="0" fillId="2" borderId="28" xfId="2" applyFont="1" applyFill="1" applyBorder="1" applyAlignment="1">
      <alignment horizontal="center" vertical="center" wrapText="1"/>
    </xf>
    <xf numFmtId="44" fontId="3" fillId="2" borderId="30" xfId="2" applyFont="1" applyFill="1" applyBorder="1" applyAlignment="1">
      <alignment horizontal="center" vertical="center" wrapText="1"/>
    </xf>
    <xf numFmtId="44" fontId="3" fillId="7" borderId="18" xfId="2" applyFont="1" applyFill="1" applyBorder="1" applyAlignment="1">
      <alignment horizontal="center" vertical="center" wrapText="1"/>
    </xf>
    <xf numFmtId="44" fontId="3" fillId="2" borderId="18" xfId="2" applyFont="1" applyFill="1" applyBorder="1" applyAlignment="1">
      <alignment horizontal="center" vertical="center" wrapText="1"/>
    </xf>
    <xf numFmtId="44" fontId="0" fillId="2" borderId="29" xfId="2" applyFont="1" applyFill="1" applyBorder="1" applyAlignment="1">
      <alignment horizontal="center" vertical="center" wrapText="1"/>
    </xf>
    <xf numFmtId="44" fontId="0" fillId="3" borderId="25" xfId="2" applyFont="1" applyFill="1" applyBorder="1" applyAlignment="1">
      <alignment horizontal="center" vertical="center" wrapText="1"/>
    </xf>
    <xf numFmtId="44" fontId="2" fillId="10" borderId="23" xfId="2" applyFont="1" applyFill="1" applyBorder="1" applyAlignment="1">
      <alignment horizontal="center" vertical="center" wrapText="1"/>
    </xf>
    <xf numFmtId="44" fontId="3" fillId="7" borderId="30" xfId="2" applyFont="1" applyFill="1" applyBorder="1" applyAlignment="1">
      <alignment horizontal="center" vertical="center" wrapText="1"/>
    </xf>
    <xf numFmtId="44" fontId="0" fillId="2" borderId="30" xfId="2" applyFont="1" applyFill="1" applyBorder="1" applyAlignment="1">
      <alignment horizontal="center" vertical="center" wrapText="1"/>
    </xf>
    <xf numFmtId="0" fontId="9" fillId="8" borderId="0" xfId="0" applyFont="1" applyFill="1" applyAlignment="1">
      <alignment wrapText="1"/>
    </xf>
    <xf numFmtId="44" fontId="2" fillId="6" borderId="29" xfId="2" applyFont="1" applyFill="1" applyBorder="1" applyAlignment="1">
      <alignment horizontal="center" vertical="center" wrapText="1"/>
    </xf>
    <xf numFmtId="44" fontId="0" fillId="3" borderId="18" xfId="2" applyFont="1" applyFill="1" applyBorder="1" applyAlignment="1">
      <alignment horizontal="center" vertical="center" wrapText="1"/>
    </xf>
    <xf numFmtId="0" fontId="0" fillId="7" borderId="0" xfId="0" applyFill="1"/>
    <xf numFmtId="44" fontId="0" fillId="7" borderId="0" xfId="0" applyNumberFormat="1" applyFill="1"/>
    <xf numFmtId="165" fontId="0" fillId="7" borderId="0" xfId="0" applyNumberFormat="1" applyFill="1"/>
    <xf numFmtId="4" fontId="4" fillId="7" borderId="0" xfId="0" applyNumberFormat="1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44" fontId="2" fillId="7" borderId="34" xfId="2" applyFont="1" applyFill="1" applyBorder="1" applyAlignment="1">
      <alignment horizontal="center" vertical="center" wrapText="1"/>
    </xf>
    <xf numFmtId="44" fontId="2" fillId="7" borderId="35" xfId="2" applyFont="1" applyFill="1" applyBorder="1" applyAlignment="1">
      <alignment horizontal="center" vertical="center" wrapText="1"/>
    </xf>
    <xf numFmtId="44" fontId="2" fillId="7" borderId="15" xfId="2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44" fontId="2" fillId="10" borderId="31" xfId="2" applyFont="1" applyFill="1" applyBorder="1" applyAlignment="1">
      <alignment horizontal="center" vertical="center" wrapText="1"/>
    </xf>
    <xf numFmtId="0" fontId="0" fillId="0" borderId="6" xfId="0" applyBorder="1"/>
    <xf numFmtId="0" fontId="2" fillId="12" borderId="6" xfId="0" applyFont="1" applyFill="1" applyBorder="1" applyAlignment="1">
      <alignment horizontal="center" vertical="center" wrapText="1"/>
    </xf>
    <xf numFmtId="4" fontId="0" fillId="0" borderId="0" xfId="0" applyNumberFormat="1"/>
    <xf numFmtId="4" fontId="4" fillId="0" borderId="13" xfId="0" applyNumberFormat="1" applyFont="1" applyBorder="1" applyAlignment="1">
      <alignment horizontal="center" vertical="center"/>
    </xf>
    <xf numFmtId="4" fontId="4" fillId="0" borderId="31" xfId="0" applyNumberFormat="1" applyFont="1" applyBorder="1" applyAlignment="1">
      <alignment horizontal="center" vertical="center"/>
    </xf>
    <xf numFmtId="0" fontId="0" fillId="4" borderId="39" xfId="0" applyFill="1" applyBorder="1" applyAlignment="1">
      <alignment horizontal="center" vertical="center" wrapText="1"/>
    </xf>
    <xf numFmtId="44" fontId="0" fillId="12" borderId="6" xfId="0" applyNumberFormat="1" applyFill="1" applyBorder="1"/>
    <xf numFmtId="0" fontId="0" fillId="7" borderId="6" xfId="0" applyFill="1" applyBorder="1" applyAlignment="1">
      <alignment horizontal="center" wrapText="1"/>
    </xf>
    <xf numFmtId="14" fontId="0" fillId="7" borderId="6" xfId="0" applyNumberFormat="1" applyFill="1" applyBorder="1" applyAlignment="1">
      <alignment horizontal="center" wrapText="1"/>
    </xf>
    <xf numFmtId="4" fontId="0" fillId="0" borderId="6" xfId="0" applyNumberFormat="1" applyBorder="1"/>
    <xf numFmtId="0" fontId="0" fillId="0" borderId="6" xfId="0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2" fillId="12" borderId="0" xfId="0" applyFont="1" applyFill="1" applyAlignment="1">
      <alignment horizontal="center" vertical="center" wrapText="1"/>
    </xf>
    <xf numFmtId="44" fontId="0" fillId="12" borderId="0" xfId="0" applyNumberFormat="1" applyFill="1"/>
    <xf numFmtId="0" fontId="10" fillId="11" borderId="0" xfId="0" applyFont="1" applyFill="1" applyAlignment="1">
      <alignment horizontal="center" vertical="center"/>
    </xf>
    <xf numFmtId="0" fontId="10" fillId="11" borderId="15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2" fillId="9" borderId="34" xfId="0" applyFont="1" applyFill="1" applyBorder="1" applyAlignment="1">
      <alignment horizontal="center" vertical="center"/>
    </xf>
    <xf numFmtId="0" fontId="2" fillId="9" borderId="36" xfId="0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center" vertical="center"/>
    </xf>
    <xf numFmtId="0" fontId="2" fillId="9" borderId="37" xfId="0" applyFont="1" applyFill="1" applyBorder="1" applyAlignment="1">
      <alignment horizontal="center" vertical="center"/>
    </xf>
    <xf numFmtId="0" fontId="2" fillId="9" borderId="15" xfId="0" applyFont="1" applyFill="1" applyBorder="1" applyAlignment="1">
      <alignment horizontal="center" vertical="center"/>
    </xf>
    <xf numFmtId="0" fontId="2" fillId="9" borderId="38" xfId="0" applyFont="1" applyFill="1" applyBorder="1" applyAlignment="1">
      <alignment horizontal="center" vertical="center"/>
    </xf>
    <xf numFmtId="0" fontId="9" fillId="4" borderId="31" xfId="0" applyFont="1" applyFill="1" applyBorder="1" applyAlignment="1">
      <alignment horizontal="center" wrapText="1"/>
    </xf>
    <xf numFmtId="0" fontId="9" fillId="4" borderId="32" xfId="0" applyFont="1" applyFill="1" applyBorder="1" applyAlignment="1">
      <alignment horizontal="center" wrapText="1"/>
    </xf>
    <xf numFmtId="0" fontId="9" fillId="4" borderId="33" xfId="0" applyFont="1" applyFill="1" applyBorder="1" applyAlignment="1">
      <alignment horizontal="center" wrapText="1"/>
    </xf>
  </cellXfs>
  <cellStyles count="4">
    <cellStyle name="Milliers" xfId="1" builtinId="3"/>
    <cellStyle name="Monétaire" xfId="2" builtinId="4"/>
    <cellStyle name="Monétaire 2" xfId="3" xr:uid="{00000000-0005-0000-0000-000002000000}"/>
    <cellStyle name="Normal" xfId="0" builtinId="0"/>
  </cellStyles>
  <dxfs count="0"/>
  <tableStyles count="0" defaultTableStyle="TableStyleMedium2" defaultPivotStyle="PivotStyleLight16"/>
  <colors>
    <mruColors>
      <color rgb="FFCC99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5F966-97A6-4E3C-91B4-917388257DFA}">
  <dimension ref="A1:AK38"/>
  <sheetViews>
    <sheetView tabSelected="1" topLeftCell="A25" workbookViewId="0">
      <selection activeCell="E37" sqref="E37:E38"/>
    </sheetView>
  </sheetViews>
  <sheetFormatPr baseColWidth="10" defaultColWidth="11.42578125" defaultRowHeight="15" x14ac:dyDescent="0.25"/>
  <cols>
    <col min="1" max="1" width="10.7109375" customWidth="1"/>
    <col min="2" max="2" width="11" customWidth="1"/>
    <col min="3" max="3" width="28.7109375" bestFit="1" customWidth="1"/>
    <col min="4" max="5" width="20.7109375" customWidth="1"/>
    <col min="6" max="6" width="33.5703125" bestFit="1" customWidth="1"/>
    <col min="7" max="7" width="29.28515625" customWidth="1"/>
    <col min="8" max="8" width="25.5703125" customWidth="1"/>
    <col min="9" max="17" width="18.7109375" hidden="1" customWidth="1"/>
    <col min="18" max="18" width="18.7109375" style="72" hidden="1" customWidth="1"/>
    <col min="19" max="19" width="12.42578125" style="37" customWidth="1"/>
    <col min="20" max="27" width="18.7109375" hidden="1" customWidth="1"/>
    <col min="28" max="28" width="30.28515625" hidden="1" customWidth="1"/>
    <col min="29" max="31" width="18.28515625" customWidth="1"/>
    <col min="32" max="33" width="18.28515625" hidden="1" customWidth="1"/>
    <col min="34" max="37" width="18.28515625" customWidth="1"/>
  </cols>
  <sheetData>
    <row r="1" spans="1:37" ht="19.5" customHeight="1" x14ac:dyDescent="0.25">
      <c r="A1" s="96" t="s">
        <v>135</v>
      </c>
      <c r="B1" s="96"/>
      <c r="C1" s="96"/>
      <c r="S1" s="69"/>
    </row>
    <row r="2" spans="1:37" ht="15.75" thickBot="1" x14ac:dyDescent="0.3">
      <c r="A2" s="97"/>
      <c r="B2" s="97"/>
      <c r="C2" s="97"/>
      <c r="P2" s="30" t="s">
        <v>111</v>
      </c>
      <c r="Q2" s="31">
        <f>SUM(Q9:Q33)</f>
        <v>312439738.33000016</v>
      </c>
      <c r="R2" s="73"/>
      <c r="S2" s="69"/>
      <c r="AA2" s="30" t="s">
        <v>111</v>
      </c>
      <c r="AB2" s="31">
        <f>SUM(AB9:AB33)</f>
        <v>331065656.68000042</v>
      </c>
    </row>
    <row r="3" spans="1:37" x14ac:dyDescent="0.25">
      <c r="P3" s="32" t="s">
        <v>114</v>
      </c>
      <c r="Q3" s="33" t="e">
        <f>SUM(#REF!)</f>
        <v>#REF!</v>
      </c>
      <c r="R3" s="74"/>
      <c r="S3" s="69"/>
      <c r="AA3" s="32" t="s">
        <v>114</v>
      </c>
      <c r="AB3" s="33" t="e">
        <f>SUM(#REF!)</f>
        <v>#REF!</v>
      </c>
    </row>
    <row r="4" spans="1:37" ht="15.75" thickBot="1" x14ac:dyDescent="0.3">
      <c r="P4" s="32"/>
      <c r="Q4" s="33"/>
      <c r="R4" s="74"/>
      <c r="S4" s="69"/>
      <c r="AA4" s="32"/>
      <c r="AB4" s="33"/>
      <c r="AD4" s="84"/>
      <c r="AK4" s="84"/>
    </row>
    <row r="5" spans="1:37" s="29" customFormat="1" ht="16.5" thickBot="1" x14ac:dyDescent="0.3">
      <c r="A5" s="27"/>
      <c r="B5" s="27"/>
      <c r="C5" s="21"/>
      <c r="D5" s="21"/>
      <c r="E5" s="21"/>
      <c r="F5" s="20"/>
      <c r="G5" s="20"/>
      <c r="H5" s="20"/>
      <c r="I5" s="2">
        <f>SUM(I9:I33)</f>
        <v>276879570.1000002</v>
      </c>
      <c r="J5" s="28">
        <f t="shared" ref="J5:P5" si="0">SUM(J9:J33)</f>
        <v>113593003.10999994</v>
      </c>
      <c r="K5" s="28">
        <f t="shared" si="0"/>
        <v>163286566.99000025</v>
      </c>
      <c r="L5" s="28"/>
      <c r="M5" s="28"/>
      <c r="N5" s="2">
        <f t="shared" si="0"/>
        <v>35560168.230000004</v>
      </c>
      <c r="O5" s="28">
        <f t="shared" si="0"/>
        <v>25560288.410000004</v>
      </c>
      <c r="P5" s="28">
        <f t="shared" si="0"/>
        <v>9999879.8199999947</v>
      </c>
      <c r="Q5" s="34">
        <f>SUM(Q9:Q33)</f>
        <v>312439738.33000016</v>
      </c>
      <c r="R5" s="75"/>
      <c r="S5" s="69"/>
      <c r="T5" s="85">
        <f>SUM(T9:T33)</f>
        <v>297112950.07000029</v>
      </c>
      <c r="U5" s="28">
        <f t="shared" ref="U5:V5" si="1">SUM(U9:U33)</f>
        <v>125841546.51999995</v>
      </c>
      <c r="V5" s="28">
        <f t="shared" si="1"/>
        <v>171271403.55000037</v>
      </c>
      <c r="W5" s="28"/>
      <c r="X5" s="28"/>
      <c r="Y5" s="86">
        <f t="shared" ref="Y5:AA5" si="2">SUM(Y9:Y33)</f>
        <v>33952706.609999999</v>
      </c>
      <c r="Z5" s="28">
        <f t="shared" si="2"/>
        <v>20188975.66</v>
      </c>
      <c r="AA5" s="28">
        <f t="shared" si="2"/>
        <v>13763730.949999997</v>
      </c>
      <c r="AB5" s="86">
        <f>SUM(AB9:AB33)</f>
        <v>331065656.68000042</v>
      </c>
      <c r="AC5" s="85">
        <f>SUM(AC9:AC33)</f>
        <v>333771528.58999926</v>
      </c>
      <c r="AD5" s="28">
        <f t="shared" ref="AD5:AE5" si="3">SUM(AD9:AD33)</f>
        <v>146249300.81999987</v>
      </c>
      <c r="AE5" s="28">
        <f t="shared" si="3"/>
        <v>187522227.7699993</v>
      </c>
      <c r="AF5" s="28"/>
      <c r="AG5" s="28"/>
      <c r="AH5" s="86">
        <f t="shared" ref="AH5:AJ5" si="4">SUM(AH9:AH33)</f>
        <v>7871498.2600000007</v>
      </c>
      <c r="AI5" s="28">
        <f t="shared" si="4"/>
        <v>3615895.5099999993</v>
      </c>
      <c r="AJ5" s="28">
        <f t="shared" si="4"/>
        <v>4255602.75</v>
      </c>
      <c r="AK5" s="86">
        <f>SUM(AK9:AK33)</f>
        <v>341643026.84999925</v>
      </c>
    </row>
    <row r="6" spans="1:37" s="29" customFormat="1" ht="15.75" x14ac:dyDescent="0.25">
      <c r="A6" s="27"/>
      <c r="B6" s="27"/>
      <c r="C6" s="21"/>
      <c r="D6" s="21"/>
      <c r="E6" s="21"/>
      <c r="F6" s="20"/>
      <c r="G6" s="20"/>
      <c r="H6" s="20"/>
      <c r="I6" s="98" t="s">
        <v>118</v>
      </c>
      <c r="J6" s="98"/>
      <c r="K6" s="98"/>
      <c r="L6" s="98"/>
      <c r="M6" s="98"/>
      <c r="N6" s="98"/>
      <c r="O6" s="98"/>
      <c r="P6" s="98"/>
      <c r="Q6" s="98"/>
      <c r="R6" s="75"/>
      <c r="S6" s="69"/>
      <c r="T6" s="100" t="s">
        <v>117</v>
      </c>
      <c r="U6" s="101"/>
      <c r="V6" s="101"/>
      <c r="W6" s="101"/>
      <c r="X6" s="101"/>
      <c r="Y6" s="101"/>
      <c r="Z6" s="101"/>
      <c r="AA6" s="101"/>
      <c r="AB6" s="102"/>
      <c r="AC6" s="100" t="s">
        <v>126</v>
      </c>
      <c r="AD6" s="101"/>
      <c r="AE6" s="101"/>
      <c r="AF6" s="101"/>
      <c r="AG6" s="101"/>
      <c r="AH6" s="101"/>
      <c r="AI6" s="101"/>
      <c r="AJ6" s="101"/>
      <c r="AK6" s="102"/>
    </row>
    <row r="7" spans="1:37" ht="15.75" thickBot="1" x14ac:dyDescent="0.3">
      <c r="A7" s="5"/>
      <c r="B7" s="5"/>
      <c r="C7" s="5"/>
      <c r="D7" s="5"/>
      <c r="E7" s="5"/>
      <c r="F7" s="1"/>
      <c r="G7" s="1"/>
      <c r="H7" s="1"/>
      <c r="I7" s="99"/>
      <c r="J7" s="99"/>
      <c r="K7" s="99"/>
      <c r="L7" s="99"/>
      <c r="M7" s="99"/>
      <c r="N7" s="99"/>
      <c r="O7" s="99"/>
      <c r="P7" s="99"/>
      <c r="Q7" s="99"/>
      <c r="R7" s="76"/>
      <c r="S7" s="69"/>
      <c r="T7" s="103"/>
      <c r="U7" s="104"/>
      <c r="V7" s="104"/>
      <c r="W7" s="104"/>
      <c r="X7" s="104"/>
      <c r="Y7" s="104"/>
      <c r="Z7" s="104"/>
      <c r="AA7" s="104"/>
      <c r="AB7" s="105"/>
      <c r="AC7" s="103"/>
      <c r="AD7" s="104"/>
      <c r="AE7" s="104"/>
      <c r="AF7" s="104"/>
      <c r="AG7" s="104"/>
      <c r="AH7" s="104"/>
      <c r="AI7" s="104"/>
      <c r="AJ7" s="104"/>
      <c r="AK7" s="105"/>
    </row>
    <row r="8" spans="1:37" s="21" customFormat="1" ht="30.75" thickBot="1" x14ac:dyDescent="0.3">
      <c r="A8" s="3" t="s">
        <v>0</v>
      </c>
      <c r="B8" s="17" t="s">
        <v>110</v>
      </c>
      <c r="C8" s="4" t="s">
        <v>1</v>
      </c>
      <c r="D8" s="4" t="s">
        <v>2</v>
      </c>
      <c r="E8" s="4" t="s">
        <v>136</v>
      </c>
      <c r="F8" s="4" t="s">
        <v>3</v>
      </c>
      <c r="G8" s="4" t="s">
        <v>4</v>
      </c>
      <c r="H8" s="26" t="s">
        <v>5</v>
      </c>
      <c r="I8" s="16" t="s">
        <v>6</v>
      </c>
      <c r="J8" s="22" t="s">
        <v>103</v>
      </c>
      <c r="K8" s="23" t="s">
        <v>7</v>
      </c>
      <c r="L8" s="24" t="s">
        <v>112</v>
      </c>
      <c r="M8" s="24" t="s">
        <v>113</v>
      </c>
      <c r="N8" s="16" t="s">
        <v>8</v>
      </c>
      <c r="O8" s="22" t="s">
        <v>104</v>
      </c>
      <c r="P8" s="25" t="s">
        <v>9</v>
      </c>
      <c r="Q8" s="38" t="s">
        <v>115</v>
      </c>
      <c r="R8" s="77"/>
      <c r="S8" s="106"/>
      <c r="T8" s="35" t="s">
        <v>6</v>
      </c>
      <c r="U8" s="22" t="s">
        <v>103</v>
      </c>
      <c r="V8" s="23" t="s">
        <v>7</v>
      </c>
      <c r="W8" s="24" t="s">
        <v>112</v>
      </c>
      <c r="X8" s="24" t="s">
        <v>113</v>
      </c>
      <c r="Y8" s="16" t="s">
        <v>8</v>
      </c>
      <c r="Z8" s="22" t="s">
        <v>104</v>
      </c>
      <c r="AA8" s="25" t="s">
        <v>9</v>
      </c>
      <c r="AB8" s="40" t="s">
        <v>116</v>
      </c>
      <c r="AC8" s="35" t="s">
        <v>6</v>
      </c>
      <c r="AD8" s="22" t="s">
        <v>103</v>
      </c>
      <c r="AE8" s="23" t="s">
        <v>7</v>
      </c>
      <c r="AF8" s="24" t="s">
        <v>112</v>
      </c>
      <c r="AG8" s="24" t="s">
        <v>113</v>
      </c>
      <c r="AH8" s="16" t="s">
        <v>8</v>
      </c>
      <c r="AI8" s="22" t="s">
        <v>104</v>
      </c>
      <c r="AJ8" s="25" t="s">
        <v>9</v>
      </c>
      <c r="AK8" s="40" t="s">
        <v>127</v>
      </c>
    </row>
    <row r="9" spans="1:37" s="1" customFormat="1" ht="30" x14ac:dyDescent="0.25">
      <c r="A9" s="12" t="s">
        <v>10</v>
      </c>
      <c r="B9" s="18" t="s">
        <v>111</v>
      </c>
      <c r="C9" s="11" t="s">
        <v>17</v>
      </c>
      <c r="D9" s="11" t="s">
        <v>102</v>
      </c>
      <c r="E9" s="11" t="s">
        <v>137</v>
      </c>
      <c r="F9" s="14" t="s">
        <v>101</v>
      </c>
      <c r="G9" s="14" t="s">
        <v>18</v>
      </c>
      <c r="H9" s="13" t="s">
        <v>19</v>
      </c>
      <c r="I9" s="9">
        <f>J9+K9</f>
        <v>143683779.95000029</v>
      </c>
      <c r="J9" s="6">
        <v>48468196.999999985</v>
      </c>
      <c r="K9" s="7">
        <f>94826712.9500003+165000+100000+73800+50070</f>
        <v>95215582.950000301</v>
      </c>
      <c r="L9" s="19"/>
      <c r="M9" s="19"/>
      <c r="N9" s="9">
        <v>19413398.029999994</v>
      </c>
      <c r="O9" s="6">
        <v>11511764.419999998</v>
      </c>
      <c r="P9" s="8">
        <v>7901633.6099999975</v>
      </c>
      <c r="Q9" s="39">
        <f>I9+N9</f>
        <v>163097177.98000029</v>
      </c>
      <c r="R9" s="78"/>
      <c r="S9" s="107"/>
      <c r="T9" s="36">
        <v>160774267.63000041</v>
      </c>
      <c r="U9" s="6">
        <v>58818179.409999996</v>
      </c>
      <c r="V9" s="7">
        <v>101956088.22000043</v>
      </c>
      <c r="W9" s="19"/>
      <c r="X9" s="19"/>
      <c r="Y9" s="9">
        <v>11983335.439999998</v>
      </c>
      <c r="Z9" s="6">
        <v>1612955.56</v>
      </c>
      <c r="AA9" s="8">
        <v>10370379.879999997</v>
      </c>
      <c r="AB9" s="41">
        <v>172757603.07000041</v>
      </c>
      <c r="AC9" s="36">
        <v>173021108.68999931</v>
      </c>
      <c r="AD9" s="6">
        <v>60309110.839999922</v>
      </c>
      <c r="AE9" s="7">
        <v>112711997.8499994</v>
      </c>
      <c r="AF9" s="19"/>
      <c r="AG9" s="19"/>
      <c r="AH9" s="9">
        <v>4383941.84</v>
      </c>
      <c r="AI9" s="6">
        <v>2562734.7699999996</v>
      </c>
      <c r="AJ9" s="8">
        <v>1821207.07</v>
      </c>
      <c r="AK9" s="41">
        <v>177405050.52999932</v>
      </c>
    </row>
    <row r="10" spans="1:37" s="1" customFormat="1" ht="30" x14ac:dyDescent="0.25">
      <c r="A10" s="12" t="s">
        <v>10</v>
      </c>
      <c r="B10" s="18" t="s">
        <v>111</v>
      </c>
      <c r="C10" s="11" t="s">
        <v>17</v>
      </c>
      <c r="D10" s="11" t="s">
        <v>100</v>
      </c>
      <c r="E10" s="11" t="s">
        <v>138</v>
      </c>
      <c r="F10" s="11" t="s">
        <v>99</v>
      </c>
      <c r="G10" s="14" t="s">
        <v>20</v>
      </c>
      <c r="H10" s="13" t="s">
        <v>21</v>
      </c>
      <c r="I10" s="9">
        <v>1383875.3100000012</v>
      </c>
      <c r="J10" s="6">
        <v>28560.18</v>
      </c>
      <c r="K10" s="7">
        <v>1355315.1300000013</v>
      </c>
      <c r="L10" s="19"/>
      <c r="M10" s="19"/>
      <c r="N10" s="9">
        <v>1194.01</v>
      </c>
      <c r="O10" s="6">
        <v>0</v>
      </c>
      <c r="P10" s="8">
        <v>1194.01</v>
      </c>
      <c r="Q10" s="39">
        <f t="shared" ref="Q10:Q33" si="5">I10+N10</f>
        <v>1385069.3200000012</v>
      </c>
      <c r="R10" s="78"/>
      <c r="S10" s="107"/>
      <c r="T10" s="36">
        <v>1405201.1200000006</v>
      </c>
      <c r="U10" s="6">
        <v>28560.18</v>
      </c>
      <c r="V10" s="7">
        <v>1376640.9400000006</v>
      </c>
      <c r="W10" s="19"/>
      <c r="X10" s="19"/>
      <c r="Y10" s="9">
        <v>3570</v>
      </c>
      <c r="Z10" s="6">
        <v>0</v>
      </c>
      <c r="AA10" s="8">
        <v>3570</v>
      </c>
      <c r="AB10" s="41">
        <v>1408771.1200000006</v>
      </c>
      <c r="AC10" s="36">
        <v>1463171.4999999995</v>
      </c>
      <c r="AD10" s="6">
        <v>28560.18</v>
      </c>
      <c r="AE10" s="7">
        <v>1434611.3199999996</v>
      </c>
      <c r="AF10" s="19"/>
      <c r="AG10" s="19"/>
      <c r="AH10" s="9">
        <v>0</v>
      </c>
      <c r="AI10" s="6">
        <v>0</v>
      </c>
      <c r="AJ10" s="8">
        <v>0</v>
      </c>
      <c r="AK10" s="41">
        <v>1463171.4999999995</v>
      </c>
    </row>
    <row r="11" spans="1:37" s="1" customFormat="1" ht="30" x14ac:dyDescent="0.25">
      <c r="A11" s="12" t="s">
        <v>10</v>
      </c>
      <c r="B11" s="18" t="s">
        <v>111</v>
      </c>
      <c r="C11" s="11" t="s">
        <v>17</v>
      </c>
      <c r="D11" s="11" t="s">
        <v>105</v>
      </c>
      <c r="E11" s="11" t="s">
        <v>138</v>
      </c>
      <c r="F11" s="11" t="s">
        <v>98</v>
      </c>
      <c r="G11" s="14" t="s">
        <v>97</v>
      </c>
      <c r="H11" s="13" t="s">
        <v>22</v>
      </c>
      <c r="I11" s="9">
        <v>598282.85</v>
      </c>
      <c r="J11" s="6">
        <v>1175.49</v>
      </c>
      <c r="K11" s="7">
        <v>597107.36</v>
      </c>
      <c r="L11" s="19"/>
      <c r="M11" s="19"/>
      <c r="N11" s="9">
        <v>1499.42</v>
      </c>
      <c r="O11" s="6">
        <v>0</v>
      </c>
      <c r="P11" s="8">
        <v>1499.42</v>
      </c>
      <c r="Q11" s="39">
        <f t="shared" si="5"/>
        <v>599782.27</v>
      </c>
      <c r="R11" s="78"/>
      <c r="S11" s="107"/>
      <c r="T11" s="36">
        <v>594975.67999999982</v>
      </c>
      <c r="U11" s="6">
        <v>1175.49</v>
      </c>
      <c r="V11" s="7">
        <v>593800.18999999983</v>
      </c>
      <c r="W11" s="19"/>
      <c r="X11" s="19"/>
      <c r="Y11" s="9">
        <v>4246.16</v>
      </c>
      <c r="Z11" s="6">
        <v>0</v>
      </c>
      <c r="AA11" s="8">
        <v>4246.16</v>
      </c>
      <c r="AB11" s="41">
        <v>599221.83999999985</v>
      </c>
      <c r="AC11" s="36">
        <v>622980.55999999982</v>
      </c>
      <c r="AD11" s="6">
        <v>1175.49</v>
      </c>
      <c r="AE11" s="7">
        <v>621805.06999999983</v>
      </c>
      <c r="AF11" s="19"/>
      <c r="AG11" s="19"/>
      <c r="AH11" s="9">
        <v>0</v>
      </c>
      <c r="AI11" s="6">
        <v>0</v>
      </c>
      <c r="AJ11" s="8">
        <v>0</v>
      </c>
      <c r="AK11" s="41">
        <v>622980.55999999982</v>
      </c>
    </row>
    <row r="12" spans="1:37" s="1" customFormat="1" ht="60" x14ac:dyDescent="0.25">
      <c r="A12" s="12" t="s">
        <v>10</v>
      </c>
      <c r="B12" s="18" t="s">
        <v>111</v>
      </c>
      <c r="C12" s="11" t="s">
        <v>17</v>
      </c>
      <c r="D12" s="11" t="s">
        <v>96</v>
      </c>
      <c r="E12" s="11" t="s">
        <v>139</v>
      </c>
      <c r="F12" s="14" t="s">
        <v>23</v>
      </c>
      <c r="G12" s="14" t="s">
        <v>24</v>
      </c>
      <c r="H12" s="13" t="s">
        <v>25</v>
      </c>
      <c r="I12" s="9">
        <v>5393896.4899999984</v>
      </c>
      <c r="J12" s="6">
        <v>3235452.64</v>
      </c>
      <c r="K12" s="7">
        <v>2158443.8499999987</v>
      </c>
      <c r="L12" s="19"/>
      <c r="M12" s="19"/>
      <c r="N12" s="9">
        <v>78459.990000000005</v>
      </c>
      <c r="O12" s="6">
        <v>0</v>
      </c>
      <c r="P12" s="8">
        <v>78459.990000000005</v>
      </c>
      <c r="Q12" s="39">
        <f t="shared" si="5"/>
        <v>5472356.4799999986</v>
      </c>
      <c r="R12" s="78"/>
      <c r="S12" s="107"/>
      <c r="T12" s="36">
        <v>5406908.3899999987</v>
      </c>
      <c r="U12" s="6">
        <v>3235452.64</v>
      </c>
      <c r="V12" s="7">
        <v>2171455.7499999981</v>
      </c>
      <c r="W12" s="19"/>
      <c r="X12" s="19"/>
      <c r="Y12" s="9">
        <v>101074.84</v>
      </c>
      <c r="Z12" s="6">
        <v>0</v>
      </c>
      <c r="AA12" s="8">
        <v>101074.84</v>
      </c>
      <c r="AB12" s="41">
        <v>5507983.2299999986</v>
      </c>
      <c r="AC12" s="36">
        <v>5615417.650000006</v>
      </c>
      <c r="AD12" s="6">
        <v>3388023.3300000005</v>
      </c>
      <c r="AE12" s="7">
        <v>2227394.320000005</v>
      </c>
      <c r="AF12" s="19"/>
      <c r="AG12" s="19"/>
      <c r="AH12" s="9">
        <v>4481</v>
      </c>
      <c r="AI12" s="6">
        <v>0</v>
      </c>
      <c r="AJ12" s="8">
        <v>4481</v>
      </c>
      <c r="AK12" s="41">
        <v>5619898.650000006</v>
      </c>
    </row>
    <row r="13" spans="1:37" s="1" customFormat="1" ht="30" x14ac:dyDescent="0.25">
      <c r="A13" s="12" t="s">
        <v>10</v>
      </c>
      <c r="B13" s="18" t="s">
        <v>111</v>
      </c>
      <c r="C13" s="11" t="s">
        <v>17</v>
      </c>
      <c r="D13" s="11" t="s">
        <v>95</v>
      </c>
      <c r="E13" s="11" t="s">
        <v>137</v>
      </c>
      <c r="F13" s="14" t="s">
        <v>94</v>
      </c>
      <c r="G13" s="14" t="s">
        <v>26</v>
      </c>
      <c r="H13" s="13" t="s">
        <v>27</v>
      </c>
      <c r="I13" s="9">
        <v>2996820.6800000034</v>
      </c>
      <c r="J13" s="6">
        <v>1334835.4499999995</v>
      </c>
      <c r="K13" s="7">
        <v>1661985.2300000039</v>
      </c>
      <c r="L13" s="19"/>
      <c r="M13" s="19"/>
      <c r="N13" s="9">
        <v>55114.159999999996</v>
      </c>
      <c r="O13" s="6">
        <v>33397.659999999996</v>
      </c>
      <c r="P13" s="8">
        <v>21716.5</v>
      </c>
      <c r="Q13" s="39">
        <f t="shared" si="5"/>
        <v>3051934.8400000036</v>
      </c>
      <c r="R13" s="78"/>
      <c r="S13" s="107"/>
      <c r="T13" s="36">
        <v>3026066.1900000013</v>
      </c>
      <c r="U13" s="6">
        <v>1334835.4499999995</v>
      </c>
      <c r="V13" s="7">
        <v>1691230.7400000016</v>
      </c>
      <c r="W13" s="19"/>
      <c r="X13" s="19"/>
      <c r="Y13" s="9">
        <v>514098.17</v>
      </c>
      <c r="Z13" s="6">
        <v>438986.17</v>
      </c>
      <c r="AA13" s="8">
        <v>75112</v>
      </c>
      <c r="AB13" s="41">
        <v>3540164.3600000013</v>
      </c>
      <c r="AC13" s="36">
        <v>3502676.1800000034</v>
      </c>
      <c r="AD13" s="6">
        <v>1696237.3699999996</v>
      </c>
      <c r="AE13" s="7">
        <v>1806438.8100000035</v>
      </c>
      <c r="AF13" s="19"/>
      <c r="AG13" s="19"/>
      <c r="AH13" s="9">
        <v>221259.41</v>
      </c>
      <c r="AI13" s="6">
        <v>191849.75</v>
      </c>
      <c r="AJ13" s="8">
        <v>29409.66</v>
      </c>
      <c r="AK13" s="41">
        <v>3723935.5900000036</v>
      </c>
    </row>
    <row r="14" spans="1:37" s="1" customFormat="1" ht="60" x14ac:dyDescent="0.25">
      <c r="A14" s="12" t="s">
        <v>10</v>
      </c>
      <c r="B14" s="18" t="s">
        <v>111</v>
      </c>
      <c r="C14" s="11" t="s">
        <v>28</v>
      </c>
      <c r="D14" s="11" t="s">
        <v>93</v>
      </c>
      <c r="E14" s="11" t="s">
        <v>140</v>
      </c>
      <c r="F14" s="11" t="s">
        <v>92</v>
      </c>
      <c r="G14" s="14" t="s">
        <v>29</v>
      </c>
      <c r="H14" s="13" t="s">
        <v>30</v>
      </c>
      <c r="I14" s="9">
        <v>32105957.04999996</v>
      </c>
      <c r="J14" s="6">
        <v>15105191.449999977</v>
      </c>
      <c r="K14" s="7">
        <v>17000765.599999983</v>
      </c>
      <c r="L14" s="19"/>
      <c r="M14" s="19"/>
      <c r="N14" s="9">
        <v>7645694.620000002</v>
      </c>
      <c r="O14" s="6">
        <v>7433299.3800000018</v>
      </c>
      <c r="P14" s="8">
        <v>212395.24000000002</v>
      </c>
      <c r="Q14" s="39">
        <f t="shared" si="5"/>
        <v>39751651.669999965</v>
      </c>
      <c r="R14" s="78"/>
      <c r="S14" s="107"/>
      <c r="T14" s="36">
        <v>32559097.519999944</v>
      </c>
      <c r="U14" s="6">
        <v>15497037.919999976</v>
      </c>
      <c r="V14" s="7">
        <v>17062059.599999968</v>
      </c>
      <c r="W14" s="19"/>
      <c r="X14" s="19"/>
      <c r="Y14" s="9">
        <v>12332001.32</v>
      </c>
      <c r="Z14" s="6">
        <v>11134224.130000001</v>
      </c>
      <c r="AA14" s="8">
        <v>1197777.1899999997</v>
      </c>
      <c r="AB14" s="41">
        <v>44891098.839999944</v>
      </c>
      <c r="AC14" s="36">
        <v>46050224.909999967</v>
      </c>
      <c r="AD14" s="6">
        <v>26624959.469999976</v>
      </c>
      <c r="AE14" s="7">
        <v>19425265.439999986</v>
      </c>
      <c r="AF14" s="19"/>
      <c r="AG14" s="19"/>
      <c r="AH14" s="9">
        <v>115240.88</v>
      </c>
      <c r="AI14" s="6">
        <v>48388.05</v>
      </c>
      <c r="AJ14" s="8">
        <v>66852.83</v>
      </c>
      <c r="AK14" s="41">
        <v>46165465.789999969</v>
      </c>
    </row>
    <row r="15" spans="1:37" s="1" customFormat="1" ht="30" x14ac:dyDescent="0.25">
      <c r="A15" s="12" t="s">
        <v>10</v>
      </c>
      <c r="B15" s="18" t="s">
        <v>111</v>
      </c>
      <c r="C15" s="11" t="s">
        <v>28</v>
      </c>
      <c r="D15" s="11" t="s">
        <v>91</v>
      </c>
      <c r="E15" s="11" t="s">
        <v>137</v>
      </c>
      <c r="F15" s="11" t="s">
        <v>90</v>
      </c>
      <c r="G15" s="14" t="s">
        <v>31</v>
      </c>
      <c r="H15" s="13" t="s">
        <v>32</v>
      </c>
      <c r="I15" s="9">
        <v>9990100.9399999958</v>
      </c>
      <c r="J15" s="6">
        <v>4785845.4699999932</v>
      </c>
      <c r="K15" s="7">
        <v>5204255.4700000025</v>
      </c>
      <c r="L15" s="19"/>
      <c r="M15" s="19"/>
      <c r="N15" s="9">
        <v>3121418.1599999997</v>
      </c>
      <c r="O15" s="6">
        <v>2908878.55</v>
      </c>
      <c r="P15" s="8">
        <v>212539.61</v>
      </c>
      <c r="Q15" s="39">
        <f t="shared" si="5"/>
        <v>13111519.099999996</v>
      </c>
      <c r="R15" s="78"/>
      <c r="S15" s="107"/>
      <c r="T15" s="36">
        <v>10347325.050000004</v>
      </c>
      <c r="U15" s="6">
        <v>5071069.0399999926</v>
      </c>
      <c r="V15" s="7">
        <v>5276256.0100000119</v>
      </c>
      <c r="W15" s="19"/>
      <c r="X15" s="19"/>
      <c r="Y15" s="9">
        <v>2815856.88</v>
      </c>
      <c r="Z15" s="6">
        <v>2776529.05</v>
      </c>
      <c r="AA15" s="8">
        <v>39327.83</v>
      </c>
      <c r="AB15" s="41">
        <v>13163181.930000003</v>
      </c>
      <c r="AC15" s="36">
        <v>13339645.229999999</v>
      </c>
      <c r="AD15" s="6">
        <v>7861645.2899999991</v>
      </c>
      <c r="AE15" s="7">
        <v>5477999.9399999995</v>
      </c>
      <c r="AF15" s="19"/>
      <c r="AG15" s="19"/>
      <c r="AH15" s="9">
        <v>5972</v>
      </c>
      <c r="AI15" s="6">
        <v>3048.78</v>
      </c>
      <c r="AJ15" s="8">
        <v>2923.22</v>
      </c>
      <c r="AK15" s="41">
        <v>13345617.229999999</v>
      </c>
    </row>
    <row r="16" spans="1:37" s="1" customFormat="1" ht="30" x14ac:dyDescent="0.25">
      <c r="A16" s="12" t="s">
        <v>10</v>
      </c>
      <c r="B16" s="18" t="s">
        <v>111</v>
      </c>
      <c r="C16" s="11" t="s">
        <v>28</v>
      </c>
      <c r="D16" s="11" t="s">
        <v>89</v>
      </c>
      <c r="E16" s="11" t="s">
        <v>138</v>
      </c>
      <c r="F16" s="14" t="s">
        <v>33</v>
      </c>
      <c r="G16" s="14" t="s">
        <v>34</v>
      </c>
      <c r="H16" s="13" t="s">
        <v>35</v>
      </c>
      <c r="I16" s="9">
        <v>4628973.0200000005</v>
      </c>
      <c r="J16" s="6">
        <v>2998926.3099999977</v>
      </c>
      <c r="K16" s="7">
        <v>1630046.7100000028</v>
      </c>
      <c r="L16" s="19"/>
      <c r="M16" s="19"/>
      <c r="N16" s="9">
        <v>50301.53</v>
      </c>
      <c r="O16" s="6">
        <v>0</v>
      </c>
      <c r="P16" s="8">
        <v>50301.53</v>
      </c>
      <c r="Q16" s="39">
        <f t="shared" si="5"/>
        <v>4679274.5500000007</v>
      </c>
      <c r="R16" s="78"/>
      <c r="S16" s="107"/>
      <c r="T16" s="36">
        <v>4669968.3000000007</v>
      </c>
      <c r="U16" s="6">
        <v>3137344.9199999981</v>
      </c>
      <c r="V16" s="7">
        <v>1532623.3800000022</v>
      </c>
      <c r="W16" s="19"/>
      <c r="X16" s="19"/>
      <c r="Y16" s="9">
        <v>105980.55</v>
      </c>
      <c r="Z16" s="6">
        <v>50911</v>
      </c>
      <c r="AA16" s="8">
        <v>55069.55</v>
      </c>
      <c r="AB16" s="41">
        <v>4775948.8500000006</v>
      </c>
      <c r="AC16" s="36">
        <v>4799732.59</v>
      </c>
      <c r="AD16" s="6">
        <v>3244075.3899999987</v>
      </c>
      <c r="AE16" s="7">
        <v>1555657.2000000007</v>
      </c>
      <c r="AF16" s="19"/>
      <c r="AG16" s="19"/>
      <c r="AH16" s="9">
        <v>33787.199999999997</v>
      </c>
      <c r="AI16" s="6">
        <v>33787.199999999997</v>
      </c>
      <c r="AJ16" s="8">
        <v>0</v>
      </c>
      <c r="AK16" s="41">
        <v>4833519.79</v>
      </c>
    </row>
    <row r="17" spans="1:37" s="1" customFormat="1" ht="30" x14ac:dyDescent="0.25">
      <c r="A17" s="12" t="s">
        <v>10</v>
      </c>
      <c r="B17" s="18" t="s">
        <v>111</v>
      </c>
      <c r="C17" s="11" t="s">
        <v>28</v>
      </c>
      <c r="D17" s="11" t="s">
        <v>88</v>
      </c>
      <c r="E17" s="11" t="s">
        <v>141</v>
      </c>
      <c r="F17" s="14" t="s">
        <v>36</v>
      </c>
      <c r="G17" s="14" t="s">
        <v>37</v>
      </c>
      <c r="H17" s="13" t="s">
        <v>38</v>
      </c>
      <c r="I17" s="9">
        <v>2222126.9499999993</v>
      </c>
      <c r="J17" s="6">
        <v>1054364.3599999999</v>
      </c>
      <c r="K17" s="7">
        <v>1167762.5899999996</v>
      </c>
      <c r="L17" s="19"/>
      <c r="M17" s="19"/>
      <c r="N17" s="9">
        <v>13038.810000000001</v>
      </c>
      <c r="O17" s="6">
        <v>0</v>
      </c>
      <c r="P17" s="8">
        <v>13038.810000000001</v>
      </c>
      <c r="Q17" s="39">
        <f t="shared" si="5"/>
        <v>2235165.7599999993</v>
      </c>
      <c r="R17" s="78"/>
      <c r="S17" s="107"/>
      <c r="T17" s="36">
        <v>2305744.9900000002</v>
      </c>
      <c r="U17" s="6">
        <v>1110091.5899999999</v>
      </c>
      <c r="V17" s="7">
        <v>1195653.4000000004</v>
      </c>
      <c r="W17" s="19"/>
      <c r="X17" s="19"/>
      <c r="Y17" s="9">
        <v>29664.54</v>
      </c>
      <c r="Z17" s="6">
        <v>26603.54</v>
      </c>
      <c r="AA17" s="8">
        <v>3061</v>
      </c>
      <c r="AB17" s="41">
        <v>2335409.5300000003</v>
      </c>
      <c r="AC17" s="36">
        <v>2230983.6499999994</v>
      </c>
      <c r="AD17" s="6">
        <v>1124078.1300000001</v>
      </c>
      <c r="AE17" s="7">
        <v>1106905.5199999996</v>
      </c>
      <c r="AF17" s="19"/>
      <c r="AG17" s="19"/>
      <c r="AH17" s="9">
        <v>42760.2</v>
      </c>
      <c r="AI17" s="6">
        <v>19545.62</v>
      </c>
      <c r="AJ17" s="8">
        <v>23214.58</v>
      </c>
      <c r="AK17" s="41">
        <v>2273743.8499999996</v>
      </c>
    </row>
    <row r="18" spans="1:37" s="1" customFormat="1" ht="30" x14ac:dyDescent="0.25">
      <c r="A18" s="12" t="s">
        <v>10</v>
      </c>
      <c r="B18" s="18" t="s">
        <v>111</v>
      </c>
      <c r="C18" s="11" t="s">
        <v>28</v>
      </c>
      <c r="D18" s="11" t="s">
        <v>87</v>
      </c>
      <c r="E18" s="11" t="s">
        <v>138</v>
      </c>
      <c r="F18" s="11" t="s">
        <v>86</v>
      </c>
      <c r="G18" s="14" t="s">
        <v>39</v>
      </c>
      <c r="H18" s="13" t="s">
        <v>40</v>
      </c>
      <c r="I18" s="9">
        <v>114673.26999999996</v>
      </c>
      <c r="J18" s="6">
        <v>3626.15</v>
      </c>
      <c r="K18" s="7">
        <v>111047.11999999997</v>
      </c>
      <c r="L18" s="19"/>
      <c r="M18" s="19"/>
      <c r="N18" s="9">
        <v>0</v>
      </c>
      <c r="O18" s="6">
        <v>0</v>
      </c>
      <c r="P18" s="8">
        <v>0</v>
      </c>
      <c r="Q18" s="39">
        <f t="shared" si="5"/>
        <v>114673.26999999996</v>
      </c>
      <c r="R18" s="78"/>
      <c r="S18" s="107"/>
      <c r="T18" s="36">
        <v>123196.64999999998</v>
      </c>
      <c r="U18" s="6">
        <v>3626.15</v>
      </c>
      <c r="V18" s="7">
        <v>119570.49999999999</v>
      </c>
      <c r="W18" s="19"/>
      <c r="X18" s="19"/>
      <c r="Y18" s="9">
        <v>1165.83</v>
      </c>
      <c r="Z18" s="6">
        <v>0</v>
      </c>
      <c r="AA18" s="8">
        <v>1165.83</v>
      </c>
      <c r="AB18" s="41">
        <v>124362.47999999998</v>
      </c>
      <c r="AC18" s="36">
        <v>122640.15</v>
      </c>
      <c r="AD18" s="6">
        <v>3626.15</v>
      </c>
      <c r="AE18" s="7">
        <v>119014</v>
      </c>
      <c r="AF18" s="19"/>
      <c r="AG18" s="19"/>
      <c r="AH18" s="9">
        <v>0</v>
      </c>
      <c r="AI18" s="6">
        <v>0</v>
      </c>
      <c r="AJ18" s="8">
        <v>0</v>
      </c>
      <c r="AK18" s="41">
        <v>122640.15</v>
      </c>
    </row>
    <row r="19" spans="1:37" s="1" customFormat="1" ht="30" x14ac:dyDescent="0.25">
      <c r="A19" s="12" t="s">
        <v>10</v>
      </c>
      <c r="B19" s="18" t="s">
        <v>111</v>
      </c>
      <c r="C19" s="11" t="s">
        <v>71</v>
      </c>
      <c r="D19" s="11" t="s">
        <v>85</v>
      </c>
      <c r="E19" s="11" t="s">
        <v>142</v>
      </c>
      <c r="F19" s="14" t="s">
        <v>84</v>
      </c>
      <c r="G19" s="14" t="s">
        <v>83</v>
      </c>
      <c r="H19" s="13" t="s">
        <v>11</v>
      </c>
      <c r="I19" s="9">
        <v>2748786.6600000011</v>
      </c>
      <c r="J19" s="6">
        <v>1544182.7400000009</v>
      </c>
      <c r="K19" s="7">
        <v>1204603.92</v>
      </c>
      <c r="L19" s="19"/>
      <c r="M19" s="19"/>
      <c r="N19" s="9">
        <v>19763.730000000003</v>
      </c>
      <c r="O19" s="6">
        <v>0</v>
      </c>
      <c r="P19" s="8">
        <v>19763.730000000003</v>
      </c>
      <c r="Q19" s="39">
        <f t="shared" si="5"/>
        <v>2768550.3900000011</v>
      </c>
      <c r="R19" s="78"/>
      <c r="S19" s="107"/>
      <c r="T19" s="36">
        <v>2830384.3500000015</v>
      </c>
      <c r="U19" s="6">
        <v>1561082.7400000007</v>
      </c>
      <c r="V19" s="7">
        <v>1269301.6100000006</v>
      </c>
      <c r="W19" s="19"/>
      <c r="X19" s="19"/>
      <c r="Y19" s="9">
        <v>41299.449999999997</v>
      </c>
      <c r="Z19" s="6">
        <v>33449.599999999999</v>
      </c>
      <c r="AA19" s="8">
        <v>7849.85</v>
      </c>
      <c r="AB19" s="41">
        <v>2871683.8000000017</v>
      </c>
      <c r="AC19" s="36">
        <v>2954033.6700000004</v>
      </c>
      <c r="AD19" s="6">
        <v>1640587.7500000007</v>
      </c>
      <c r="AE19" s="7">
        <v>1313445.9199999997</v>
      </c>
      <c r="AF19" s="19"/>
      <c r="AG19" s="19"/>
      <c r="AH19" s="9">
        <v>24337.05</v>
      </c>
      <c r="AI19" s="6">
        <v>21347.05</v>
      </c>
      <c r="AJ19" s="8">
        <v>2990</v>
      </c>
      <c r="AK19" s="41">
        <v>2978370.72</v>
      </c>
    </row>
    <row r="20" spans="1:37" s="1" customFormat="1" ht="30" x14ac:dyDescent="0.25">
      <c r="A20" s="12" t="s">
        <v>10</v>
      </c>
      <c r="B20" s="18" t="s">
        <v>111</v>
      </c>
      <c r="C20" s="11" t="s">
        <v>71</v>
      </c>
      <c r="D20" s="11" t="s">
        <v>82</v>
      </c>
      <c r="E20" s="11" t="s">
        <v>138</v>
      </c>
      <c r="F20" s="11" t="s">
        <v>81</v>
      </c>
      <c r="G20" s="14" t="s">
        <v>80</v>
      </c>
      <c r="H20" s="13" t="s">
        <v>12</v>
      </c>
      <c r="I20" s="9">
        <v>852173.81000000029</v>
      </c>
      <c r="J20" s="6">
        <v>35795.85</v>
      </c>
      <c r="K20" s="7">
        <v>816377.96000000031</v>
      </c>
      <c r="L20" s="19"/>
      <c r="M20" s="19"/>
      <c r="N20" s="9">
        <v>14387.01</v>
      </c>
      <c r="O20" s="6">
        <v>0</v>
      </c>
      <c r="P20" s="8">
        <v>14387.01</v>
      </c>
      <c r="Q20" s="39">
        <f t="shared" si="5"/>
        <v>866560.8200000003</v>
      </c>
      <c r="R20" s="78"/>
      <c r="S20" s="107"/>
      <c r="T20" s="36">
        <v>929794.4700000002</v>
      </c>
      <c r="U20" s="6">
        <v>37770.85</v>
      </c>
      <c r="V20" s="7">
        <v>892023.62000000023</v>
      </c>
      <c r="W20" s="19"/>
      <c r="X20" s="19"/>
      <c r="Y20" s="9">
        <v>0</v>
      </c>
      <c r="Z20" s="6">
        <v>0</v>
      </c>
      <c r="AA20" s="8">
        <v>0</v>
      </c>
      <c r="AB20" s="41">
        <v>929794.4700000002</v>
      </c>
      <c r="AC20" s="36">
        <v>1000626.4100000003</v>
      </c>
      <c r="AD20" s="6">
        <v>37770.85</v>
      </c>
      <c r="AE20" s="7">
        <v>962855.56000000029</v>
      </c>
      <c r="AF20" s="19"/>
      <c r="AG20" s="19"/>
      <c r="AH20" s="9">
        <v>1474.65</v>
      </c>
      <c r="AI20" s="6">
        <v>1474.65</v>
      </c>
      <c r="AJ20" s="8">
        <v>0</v>
      </c>
      <c r="AK20" s="41">
        <v>1002101.0600000003</v>
      </c>
    </row>
    <row r="21" spans="1:37" s="1" customFormat="1" ht="30" x14ac:dyDescent="0.25">
      <c r="A21" s="12" t="s">
        <v>10</v>
      </c>
      <c r="B21" s="18" t="s">
        <v>111</v>
      </c>
      <c r="C21" s="11" t="s">
        <v>71</v>
      </c>
      <c r="D21" s="11" t="s">
        <v>79</v>
      </c>
      <c r="E21" s="11" t="s">
        <v>138</v>
      </c>
      <c r="F21" s="10" t="s">
        <v>78</v>
      </c>
      <c r="G21" s="14" t="s">
        <v>77</v>
      </c>
      <c r="H21" s="13" t="s">
        <v>13</v>
      </c>
      <c r="I21" s="9">
        <v>1182892.6400000001</v>
      </c>
      <c r="J21" s="6">
        <v>841974.19000000006</v>
      </c>
      <c r="K21" s="7">
        <v>340918.45000000007</v>
      </c>
      <c r="L21" s="19"/>
      <c r="M21" s="19"/>
      <c r="N21" s="9">
        <v>0</v>
      </c>
      <c r="O21" s="6">
        <v>0</v>
      </c>
      <c r="P21" s="8">
        <v>0</v>
      </c>
      <c r="Q21" s="39">
        <f t="shared" si="5"/>
        <v>1182892.6400000001</v>
      </c>
      <c r="R21" s="78"/>
      <c r="S21" s="107"/>
      <c r="T21" s="36">
        <v>1160392.6400000001</v>
      </c>
      <c r="U21" s="6">
        <v>848270.19000000006</v>
      </c>
      <c r="V21" s="7">
        <v>312122.45</v>
      </c>
      <c r="W21" s="19"/>
      <c r="X21" s="19"/>
      <c r="Y21" s="9">
        <v>13236</v>
      </c>
      <c r="Z21" s="6">
        <v>0</v>
      </c>
      <c r="AA21" s="8">
        <v>13236</v>
      </c>
      <c r="AB21" s="41">
        <v>1173628.6400000001</v>
      </c>
      <c r="AC21" s="36">
        <v>305810.21999999997</v>
      </c>
      <c r="AD21" s="6">
        <v>11980</v>
      </c>
      <c r="AE21" s="7">
        <v>293830.21999999997</v>
      </c>
      <c r="AF21" s="19"/>
      <c r="AG21" s="19"/>
      <c r="AH21" s="9">
        <v>0</v>
      </c>
      <c r="AI21" s="6">
        <v>0</v>
      </c>
      <c r="AJ21" s="8">
        <v>0</v>
      </c>
      <c r="AK21" s="41">
        <v>305810.21999999997</v>
      </c>
    </row>
    <row r="22" spans="1:37" s="1" customFormat="1" ht="30" x14ac:dyDescent="0.25">
      <c r="A22" s="12" t="s">
        <v>10</v>
      </c>
      <c r="B22" s="18" t="s">
        <v>111</v>
      </c>
      <c r="C22" s="11" t="s">
        <v>71</v>
      </c>
      <c r="D22" s="11" t="s">
        <v>76</v>
      </c>
      <c r="E22" s="11" t="s">
        <v>143</v>
      </c>
      <c r="F22" s="11" t="s">
        <v>75</v>
      </c>
      <c r="G22" s="14" t="s">
        <v>41</v>
      </c>
      <c r="H22" s="13" t="s">
        <v>42</v>
      </c>
      <c r="I22" s="9">
        <v>25856429.31999997</v>
      </c>
      <c r="J22" s="6">
        <v>12979017.499999993</v>
      </c>
      <c r="K22" s="7">
        <v>12877411.819999978</v>
      </c>
      <c r="L22" s="19"/>
      <c r="M22" s="19"/>
      <c r="N22" s="9">
        <v>719632.04999999993</v>
      </c>
      <c r="O22" s="6">
        <v>204691.68999999997</v>
      </c>
      <c r="P22" s="8">
        <v>514940.36</v>
      </c>
      <c r="Q22" s="39">
        <f t="shared" si="5"/>
        <v>26576061.369999971</v>
      </c>
      <c r="R22" s="78"/>
      <c r="S22" s="107"/>
      <c r="T22" s="36">
        <v>26864478.909999974</v>
      </c>
      <c r="U22" s="6">
        <v>13464240.829999993</v>
      </c>
      <c r="V22" s="7">
        <v>13400238.07999998</v>
      </c>
      <c r="W22" s="19"/>
      <c r="X22" s="19"/>
      <c r="Y22" s="9">
        <v>1157710.43</v>
      </c>
      <c r="Z22" s="6">
        <v>311243.89999999997</v>
      </c>
      <c r="AA22" s="8">
        <v>846466.53</v>
      </c>
      <c r="AB22" s="41">
        <v>28022189.339999974</v>
      </c>
      <c r="AC22" s="36">
        <v>28020238.119999979</v>
      </c>
      <c r="AD22" s="6">
        <v>14209396.569999997</v>
      </c>
      <c r="AE22" s="7">
        <v>13810841.549999982</v>
      </c>
      <c r="AF22" s="19"/>
      <c r="AG22" s="19"/>
      <c r="AH22" s="9">
        <v>1512863.0899999996</v>
      </c>
      <c r="AI22" s="6">
        <v>82510.429999999993</v>
      </c>
      <c r="AJ22" s="8">
        <v>1430352.6599999997</v>
      </c>
      <c r="AK22" s="41">
        <v>29533101.209999979</v>
      </c>
    </row>
    <row r="23" spans="1:37" s="1" customFormat="1" ht="30" x14ac:dyDescent="0.25">
      <c r="A23" s="12" t="s">
        <v>10</v>
      </c>
      <c r="B23" s="18" t="s">
        <v>111</v>
      </c>
      <c r="C23" s="11" t="s">
        <v>71</v>
      </c>
      <c r="D23" s="11" t="s">
        <v>74</v>
      </c>
      <c r="E23" s="11" t="s">
        <v>137</v>
      </c>
      <c r="F23" s="11" t="s">
        <v>73</v>
      </c>
      <c r="G23" s="14" t="s">
        <v>43</v>
      </c>
      <c r="H23" s="13" t="s">
        <v>44</v>
      </c>
      <c r="I23" s="9">
        <v>8503658.6199999936</v>
      </c>
      <c r="J23" s="6">
        <v>5294493.49</v>
      </c>
      <c r="K23" s="7">
        <v>3209165.1299999943</v>
      </c>
      <c r="L23" s="19"/>
      <c r="M23" s="19"/>
      <c r="N23" s="9">
        <v>3395523.37</v>
      </c>
      <c r="O23" s="6">
        <v>3028226.66</v>
      </c>
      <c r="P23" s="8">
        <v>367296.7099999999</v>
      </c>
      <c r="Q23" s="39">
        <f t="shared" si="5"/>
        <v>11899181.989999995</v>
      </c>
      <c r="R23" s="78"/>
      <c r="S23" s="107"/>
      <c r="T23" s="36">
        <v>8839579.549999997</v>
      </c>
      <c r="U23" s="6">
        <v>5519968.2799999993</v>
      </c>
      <c r="V23" s="7">
        <v>3319611.2699999982</v>
      </c>
      <c r="W23" s="19"/>
      <c r="X23" s="19"/>
      <c r="Y23" s="9">
        <v>3292022.81</v>
      </c>
      <c r="Z23" s="6">
        <v>3013219.17</v>
      </c>
      <c r="AA23" s="8">
        <v>278803.64</v>
      </c>
      <c r="AB23" s="41">
        <v>12131602.359999998</v>
      </c>
      <c r="AC23" s="36">
        <v>12185741.789999995</v>
      </c>
      <c r="AD23" s="6">
        <v>8679473.4700000007</v>
      </c>
      <c r="AE23" s="7">
        <v>3506268.3199999938</v>
      </c>
      <c r="AF23" s="19"/>
      <c r="AG23" s="19"/>
      <c r="AH23" s="9">
        <v>349266.29</v>
      </c>
      <c r="AI23" s="6">
        <v>29746</v>
      </c>
      <c r="AJ23" s="8">
        <v>319520.28999999998</v>
      </c>
      <c r="AK23" s="41">
        <v>12535008.079999994</v>
      </c>
    </row>
    <row r="24" spans="1:37" s="1" customFormat="1" ht="30" x14ac:dyDescent="0.25">
      <c r="A24" s="12" t="s">
        <v>10</v>
      </c>
      <c r="B24" s="18" t="s">
        <v>111</v>
      </c>
      <c r="C24" s="11" t="s">
        <v>71</v>
      </c>
      <c r="D24" s="11" t="s">
        <v>72</v>
      </c>
      <c r="E24" s="11" t="s">
        <v>138</v>
      </c>
      <c r="F24" s="14" t="s">
        <v>45</v>
      </c>
      <c r="G24" s="14" t="s">
        <v>46</v>
      </c>
      <c r="H24" s="13" t="s">
        <v>47</v>
      </c>
      <c r="I24" s="9">
        <v>8533517.5199999958</v>
      </c>
      <c r="J24" s="6">
        <v>4195973.4999999972</v>
      </c>
      <c r="K24" s="7">
        <v>4337544.0199999977</v>
      </c>
      <c r="L24" s="19"/>
      <c r="M24" s="19"/>
      <c r="N24" s="9">
        <v>340396.18</v>
      </c>
      <c r="O24" s="6">
        <v>253958.03</v>
      </c>
      <c r="P24" s="8">
        <v>86438.15</v>
      </c>
      <c r="Q24" s="39">
        <f t="shared" si="5"/>
        <v>8873913.6999999955</v>
      </c>
      <c r="R24" s="78"/>
      <c r="S24" s="107"/>
      <c r="T24" s="36">
        <v>8633228.0999999903</v>
      </c>
      <c r="U24" s="6">
        <v>4211898.8999999976</v>
      </c>
      <c r="V24" s="7">
        <v>4421329.1999999937</v>
      </c>
      <c r="W24" s="19"/>
      <c r="X24" s="19"/>
      <c r="Y24" s="9">
        <v>423607.4</v>
      </c>
      <c r="Z24" s="6">
        <v>261984.75</v>
      </c>
      <c r="AA24" s="8">
        <v>161622.65</v>
      </c>
      <c r="AB24" s="41">
        <v>9056835.4999999907</v>
      </c>
      <c r="AC24" s="36">
        <v>8964521.2499999944</v>
      </c>
      <c r="AD24" s="6">
        <v>4483006.8599999966</v>
      </c>
      <c r="AE24" s="7">
        <v>4481514.3899999978</v>
      </c>
      <c r="AF24" s="19"/>
      <c r="AG24" s="19"/>
      <c r="AH24" s="9">
        <v>56275.240000000005</v>
      </c>
      <c r="AI24" s="6">
        <v>5066</v>
      </c>
      <c r="AJ24" s="8">
        <v>51209.240000000005</v>
      </c>
      <c r="AK24" s="41">
        <v>9020796.4899999946</v>
      </c>
    </row>
    <row r="25" spans="1:37" s="1" customFormat="1" ht="30" x14ac:dyDescent="0.25">
      <c r="A25" s="12" t="s">
        <v>10</v>
      </c>
      <c r="B25" s="18" t="s">
        <v>111</v>
      </c>
      <c r="C25" s="11" t="s">
        <v>71</v>
      </c>
      <c r="D25" s="11" t="s">
        <v>48</v>
      </c>
      <c r="E25" s="11" t="s">
        <v>138</v>
      </c>
      <c r="F25" s="11" t="s">
        <v>70</v>
      </c>
      <c r="G25" s="14" t="s">
        <v>49</v>
      </c>
      <c r="H25" s="13" t="s">
        <v>50</v>
      </c>
      <c r="I25" s="9">
        <v>292379.37999999989</v>
      </c>
      <c r="J25" s="6">
        <v>7041</v>
      </c>
      <c r="K25" s="7">
        <v>285338.37999999989</v>
      </c>
      <c r="L25" s="19"/>
      <c r="M25" s="19"/>
      <c r="N25" s="9">
        <v>0</v>
      </c>
      <c r="O25" s="6">
        <v>0</v>
      </c>
      <c r="P25" s="8">
        <v>0</v>
      </c>
      <c r="Q25" s="39">
        <f t="shared" si="5"/>
        <v>292379.37999999989</v>
      </c>
      <c r="R25" s="78"/>
      <c r="S25" s="107"/>
      <c r="T25" s="36">
        <v>293891.48999999976</v>
      </c>
      <c r="U25" s="6">
        <v>7041</v>
      </c>
      <c r="V25" s="7">
        <v>286850.48999999976</v>
      </c>
      <c r="W25" s="19"/>
      <c r="X25" s="19"/>
      <c r="Y25" s="9">
        <v>0</v>
      </c>
      <c r="Z25" s="6">
        <v>0</v>
      </c>
      <c r="AA25" s="8">
        <v>0</v>
      </c>
      <c r="AB25" s="41">
        <v>293891.48999999976</v>
      </c>
      <c r="AC25" s="36">
        <v>291562.90000000008</v>
      </c>
      <c r="AD25" s="6">
        <v>7041</v>
      </c>
      <c r="AE25" s="7">
        <v>284521.90000000008</v>
      </c>
      <c r="AF25" s="19"/>
      <c r="AG25" s="19"/>
      <c r="AH25" s="9">
        <v>0</v>
      </c>
      <c r="AI25" s="6">
        <v>0</v>
      </c>
      <c r="AJ25" s="8">
        <v>0</v>
      </c>
      <c r="AK25" s="41">
        <v>291562.90000000008</v>
      </c>
    </row>
    <row r="26" spans="1:37" s="1" customFormat="1" ht="30" x14ac:dyDescent="0.25">
      <c r="A26" s="12" t="s">
        <v>10</v>
      </c>
      <c r="B26" s="18" t="s">
        <v>111</v>
      </c>
      <c r="C26" s="11" t="s">
        <v>66</v>
      </c>
      <c r="D26" s="11" t="s">
        <v>69</v>
      </c>
      <c r="E26" s="11" t="s">
        <v>143</v>
      </c>
      <c r="F26" s="14" t="s">
        <v>14</v>
      </c>
      <c r="G26" s="14" t="s">
        <v>68</v>
      </c>
      <c r="H26" s="13" t="s">
        <v>67</v>
      </c>
      <c r="I26" s="9">
        <v>8823699.1100000013</v>
      </c>
      <c r="J26" s="6">
        <v>4369203.8600000013</v>
      </c>
      <c r="K26" s="7">
        <v>4454495.25</v>
      </c>
      <c r="L26" s="19"/>
      <c r="M26" s="19"/>
      <c r="N26" s="9">
        <v>481202.91</v>
      </c>
      <c r="O26" s="6">
        <v>12320</v>
      </c>
      <c r="P26" s="8">
        <v>468882.91</v>
      </c>
      <c r="Q26" s="39">
        <f t="shared" si="5"/>
        <v>9304902.0200000014</v>
      </c>
      <c r="R26" s="78"/>
      <c r="S26" s="107"/>
      <c r="T26" s="36">
        <v>8956544.4100000039</v>
      </c>
      <c r="U26" s="6">
        <v>4377892.7400000012</v>
      </c>
      <c r="V26" s="7">
        <v>4578651.6700000037</v>
      </c>
      <c r="W26" s="19"/>
      <c r="X26" s="19"/>
      <c r="Y26" s="9">
        <v>606192.05000000005</v>
      </c>
      <c r="Z26" s="6">
        <v>66508.570000000007</v>
      </c>
      <c r="AA26" s="8">
        <v>539683.48</v>
      </c>
      <c r="AB26" s="41">
        <v>9562736.4600000046</v>
      </c>
      <c r="AC26" s="36">
        <v>9793220.459999999</v>
      </c>
      <c r="AD26" s="6">
        <v>4622694.4900000012</v>
      </c>
      <c r="AE26" s="7">
        <v>5170525.9699999979</v>
      </c>
      <c r="AF26" s="19"/>
      <c r="AG26" s="19"/>
      <c r="AH26" s="9">
        <v>405986.57999999996</v>
      </c>
      <c r="AI26" s="6">
        <v>114319.91</v>
      </c>
      <c r="AJ26" s="8">
        <v>291666.67</v>
      </c>
      <c r="AK26" s="41">
        <v>10199207.039999999</v>
      </c>
    </row>
    <row r="27" spans="1:37" s="1" customFormat="1" ht="30" x14ac:dyDescent="0.25">
      <c r="A27" s="12" t="s">
        <v>10</v>
      </c>
      <c r="B27" s="18" t="s">
        <v>111</v>
      </c>
      <c r="C27" s="11" t="s">
        <v>66</v>
      </c>
      <c r="D27" s="11" t="s">
        <v>65</v>
      </c>
      <c r="E27" s="11" t="s">
        <v>137</v>
      </c>
      <c r="F27" s="11" t="s">
        <v>64</v>
      </c>
      <c r="G27" s="14" t="s">
        <v>15</v>
      </c>
      <c r="H27" s="13" t="s">
        <v>16</v>
      </c>
      <c r="I27" s="9">
        <v>4636521.96</v>
      </c>
      <c r="J27" s="6">
        <v>2177588.9500000002</v>
      </c>
      <c r="K27" s="7">
        <v>2458933.0099999998</v>
      </c>
      <c r="L27" s="19"/>
      <c r="M27" s="19"/>
      <c r="N27" s="9">
        <v>32464.57</v>
      </c>
      <c r="O27" s="6">
        <v>18144.96</v>
      </c>
      <c r="P27" s="8">
        <v>14319.61</v>
      </c>
      <c r="Q27" s="39">
        <f t="shared" si="5"/>
        <v>4668986.53</v>
      </c>
      <c r="R27" s="78"/>
      <c r="S27" s="107"/>
      <c r="T27" s="36">
        <v>4743970.3400000008</v>
      </c>
      <c r="U27" s="6">
        <v>2171062.0700000003</v>
      </c>
      <c r="V27" s="7">
        <v>2572908.2700000005</v>
      </c>
      <c r="W27" s="19"/>
      <c r="X27" s="19"/>
      <c r="Y27" s="9">
        <v>239429.19</v>
      </c>
      <c r="Z27" s="6">
        <v>202578.78</v>
      </c>
      <c r="AA27" s="8">
        <v>36850.409999999996</v>
      </c>
      <c r="AB27" s="41">
        <v>4983399.5300000012</v>
      </c>
      <c r="AC27" s="36">
        <v>4972945.4900000012</v>
      </c>
      <c r="AD27" s="6">
        <v>2386147.81</v>
      </c>
      <c r="AE27" s="7">
        <v>2586797.6800000011</v>
      </c>
      <c r="AF27" s="19"/>
      <c r="AG27" s="19"/>
      <c r="AH27" s="9">
        <v>227300.06</v>
      </c>
      <c r="AI27" s="6">
        <v>28639.84</v>
      </c>
      <c r="AJ27" s="8">
        <v>198660.22</v>
      </c>
      <c r="AK27" s="41">
        <v>5200245.5500000007</v>
      </c>
    </row>
    <row r="28" spans="1:37" s="1" customFormat="1" ht="45" x14ac:dyDescent="0.25">
      <c r="A28" s="12" t="s">
        <v>10</v>
      </c>
      <c r="B28" s="18" t="s">
        <v>111</v>
      </c>
      <c r="C28" s="11" t="s">
        <v>59</v>
      </c>
      <c r="D28" s="11" t="s">
        <v>63</v>
      </c>
      <c r="E28" s="11" t="s">
        <v>137</v>
      </c>
      <c r="F28" s="11" t="s">
        <v>62</v>
      </c>
      <c r="G28" s="14" t="s">
        <v>61</v>
      </c>
      <c r="H28" s="15" t="s">
        <v>60</v>
      </c>
      <c r="I28" s="9">
        <v>9672217.6099999938</v>
      </c>
      <c r="J28" s="6">
        <v>5126725.1999999983</v>
      </c>
      <c r="K28" s="7">
        <v>4545492.4099999955</v>
      </c>
      <c r="L28" s="19"/>
      <c r="M28" s="19"/>
      <c r="N28" s="9">
        <v>168148.84</v>
      </c>
      <c r="O28" s="6">
        <v>155607.06</v>
      </c>
      <c r="P28" s="8">
        <v>12541.78</v>
      </c>
      <c r="Q28" s="39">
        <f t="shared" si="5"/>
        <v>9840366.4499999937</v>
      </c>
      <c r="R28" s="78"/>
      <c r="S28" s="107"/>
      <c r="T28" s="36">
        <v>9891407.7799999882</v>
      </c>
      <c r="U28" s="6">
        <v>5400113.799999997</v>
      </c>
      <c r="V28" s="7">
        <v>4491293.9799999911</v>
      </c>
      <c r="W28" s="19"/>
      <c r="X28" s="19"/>
      <c r="Y28" s="9">
        <v>277656.71000000002</v>
      </c>
      <c r="Z28" s="6">
        <v>259781.44000000003</v>
      </c>
      <c r="AA28" s="8">
        <v>17875.27</v>
      </c>
      <c r="AB28" s="41">
        <v>10169064.489999989</v>
      </c>
      <c r="AC28" s="36">
        <v>10590518.590000007</v>
      </c>
      <c r="AD28" s="6">
        <v>5876347.2100000056</v>
      </c>
      <c r="AE28" s="7">
        <v>4714171.3800000018</v>
      </c>
      <c r="AF28" s="19"/>
      <c r="AG28" s="19"/>
      <c r="AH28" s="9">
        <v>479187.9499999999</v>
      </c>
      <c r="AI28" s="6">
        <v>472180.4599999999</v>
      </c>
      <c r="AJ28" s="8">
        <v>7007.49</v>
      </c>
      <c r="AK28" s="41">
        <v>11069706.540000007</v>
      </c>
    </row>
    <row r="29" spans="1:37" s="1" customFormat="1" ht="30" x14ac:dyDescent="0.25">
      <c r="A29" s="12" t="s">
        <v>10</v>
      </c>
      <c r="B29" s="18" t="s">
        <v>111</v>
      </c>
      <c r="C29" s="11" t="s">
        <v>59</v>
      </c>
      <c r="D29" s="11" t="s">
        <v>58</v>
      </c>
      <c r="E29" s="11" t="s">
        <v>138</v>
      </c>
      <c r="F29" s="11" t="s">
        <v>57</v>
      </c>
      <c r="G29" s="14" t="s">
        <v>56</v>
      </c>
      <c r="H29" s="13" t="s">
        <v>51</v>
      </c>
      <c r="I29" s="9">
        <v>2610542.5799999977</v>
      </c>
      <c r="J29" s="6">
        <v>4832.33</v>
      </c>
      <c r="K29" s="7">
        <v>2605710.2499999977</v>
      </c>
      <c r="L29" s="19"/>
      <c r="M29" s="19"/>
      <c r="N29" s="9">
        <v>8530.84</v>
      </c>
      <c r="O29" s="6">
        <v>0</v>
      </c>
      <c r="P29" s="8">
        <v>8530.84</v>
      </c>
      <c r="Q29" s="39">
        <f t="shared" si="5"/>
        <v>2619073.4199999976</v>
      </c>
      <c r="R29" s="78"/>
      <c r="S29" s="107"/>
      <c r="T29" s="36">
        <v>615495.2300000001</v>
      </c>
      <c r="U29" s="6">
        <v>0</v>
      </c>
      <c r="V29" s="7">
        <v>615495.2300000001</v>
      </c>
      <c r="W29" s="19"/>
      <c r="X29" s="19"/>
      <c r="Y29" s="9">
        <v>2028</v>
      </c>
      <c r="Z29" s="6">
        <v>0</v>
      </c>
      <c r="AA29" s="8">
        <v>2028</v>
      </c>
      <c r="AB29" s="41">
        <v>617523.2300000001</v>
      </c>
      <c r="AC29" s="36">
        <v>1804357.9500000004</v>
      </c>
      <c r="AD29" s="6">
        <v>0</v>
      </c>
      <c r="AE29" s="7">
        <v>1804357.9500000004</v>
      </c>
      <c r="AF29" s="19"/>
      <c r="AG29" s="19"/>
      <c r="AH29" s="9">
        <v>7364.82</v>
      </c>
      <c r="AI29" s="6">
        <v>1257</v>
      </c>
      <c r="AJ29" s="8">
        <v>6107.82</v>
      </c>
      <c r="AK29" s="41">
        <v>1811722.7700000005</v>
      </c>
    </row>
    <row r="30" spans="1:37" s="1" customFormat="1" ht="75" x14ac:dyDescent="0.25">
      <c r="A30" s="42" t="s">
        <v>10</v>
      </c>
      <c r="B30" s="18" t="s">
        <v>111</v>
      </c>
      <c r="C30" s="43" t="s">
        <v>59</v>
      </c>
      <c r="D30" s="44" t="s">
        <v>119</v>
      </c>
      <c r="E30" s="44" t="s">
        <v>144</v>
      </c>
      <c r="F30" s="44" t="s">
        <v>120</v>
      </c>
      <c r="G30" s="44" t="s">
        <v>121</v>
      </c>
      <c r="H30" s="80" t="s">
        <v>51</v>
      </c>
      <c r="I30" s="48"/>
      <c r="J30" s="49"/>
      <c r="K30" s="50"/>
      <c r="L30" s="51"/>
      <c r="M30" s="51"/>
      <c r="N30" s="48"/>
      <c r="O30" s="49"/>
      <c r="P30" s="52"/>
      <c r="Q30" s="53"/>
      <c r="R30" s="78"/>
      <c r="S30" s="107"/>
      <c r="T30" s="65">
        <v>2022222.0299999979</v>
      </c>
      <c r="U30" s="49">
        <v>4832.33</v>
      </c>
      <c r="V30" s="50">
        <v>2017389.6999999979</v>
      </c>
      <c r="W30" s="51"/>
      <c r="X30" s="51"/>
      <c r="Y30" s="48">
        <v>8530.84</v>
      </c>
      <c r="Z30" s="49">
        <v>0</v>
      </c>
      <c r="AA30" s="52">
        <v>8530.84</v>
      </c>
      <c r="AB30" s="66">
        <v>2030752.869999998</v>
      </c>
      <c r="AC30" s="65">
        <v>2002692.9299999985</v>
      </c>
      <c r="AD30" s="49">
        <v>13363.17</v>
      </c>
      <c r="AE30" s="50">
        <v>1989329.7599999986</v>
      </c>
      <c r="AF30" s="51"/>
      <c r="AG30" s="51"/>
      <c r="AH30" s="48">
        <v>0</v>
      </c>
      <c r="AI30" s="49">
        <v>0</v>
      </c>
      <c r="AJ30" s="52">
        <v>0</v>
      </c>
      <c r="AK30" s="66">
        <v>2002692.9299999985</v>
      </c>
    </row>
    <row r="31" spans="1:37" s="1" customFormat="1" ht="45.75" customHeight="1" x14ac:dyDescent="0.25">
      <c r="A31" s="42" t="s">
        <v>10</v>
      </c>
      <c r="B31" s="18" t="s">
        <v>111</v>
      </c>
      <c r="C31" s="43" t="s">
        <v>59</v>
      </c>
      <c r="D31" s="44" t="s">
        <v>122</v>
      </c>
      <c r="E31" s="44" t="s">
        <v>145</v>
      </c>
      <c r="F31" s="44" t="s">
        <v>123</v>
      </c>
      <c r="G31" s="44" t="s">
        <v>124</v>
      </c>
      <c r="H31" s="80" t="s">
        <v>125</v>
      </c>
      <c r="I31" s="48"/>
      <c r="J31" s="49"/>
      <c r="K31" s="50"/>
      <c r="L31" s="51"/>
      <c r="M31" s="51"/>
      <c r="N31" s="48"/>
      <c r="O31" s="49"/>
      <c r="P31" s="52"/>
      <c r="Q31" s="53"/>
      <c r="R31" s="78"/>
      <c r="S31" s="107"/>
      <c r="T31" s="65">
        <v>55440.12</v>
      </c>
      <c r="U31" s="49">
        <v>0</v>
      </c>
      <c r="V31" s="50">
        <v>55440.12</v>
      </c>
      <c r="W31" s="51"/>
      <c r="X31" s="51"/>
      <c r="Y31" s="48">
        <v>0</v>
      </c>
      <c r="Z31" s="49">
        <v>0</v>
      </c>
      <c r="AA31" s="52">
        <v>0</v>
      </c>
      <c r="AB31" s="66">
        <v>55440.12</v>
      </c>
      <c r="AC31" s="65">
        <v>53308.57</v>
      </c>
      <c r="AD31" s="49">
        <v>0</v>
      </c>
      <c r="AE31" s="50">
        <v>53308.57</v>
      </c>
      <c r="AF31" s="51"/>
      <c r="AG31" s="51"/>
      <c r="AH31" s="48">
        <v>0</v>
      </c>
      <c r="AI31" s="49">
        <v>0</v>
      </c>
      <c r="AJ31" s="52">
        <v>0</v>
      </c>
      <c r="AK31" s="66">
        <v>53308.57</v>
      </c>
    </row>
    <row r="32" spans="1:37" s="1" customFormat="1" ht="48.75" customHeight="1" thickBot="1" x14ac:dyDescent="0.3">
      <c r="A32" s="42" t="s">
        <v>10</v>
      </c>
      <c r="B32" s="43" t="s">
        <v>111</v>
      </c>
      <c r="C32" s="44" t="s">
        <v>28</v>
      </c>
      <c r="D32" s="45" t="s">
        <v>55</v>
      </c>
      <c r="E32" s="45" t="s">
        <v>138</v>
      </c>
      <c r="F32" s="45" t="s">
        <v>54</v>
      </c>
      <c r="G32" s="46" t="s">
        <v>53</v>
      </c>
      <c r="H32" s="47" t="s">
        <v>52</v>
      </c>
      <c r="I32" s="48">
        <v>45346.39</v>
      </c>
      <c r="J32" s="49">
        <v>0</v>
      </c>
      <c r="K32" s="50">
        <v>45346.39</v>
      </c>
      <c r="L32" s="51"/>
      <c r="M32" s="51"/>
      <c r="N32" s="48">
        <v>0</v>
      </c>
      <c r="O32" s="49">
        <v>0</v>
      </c>
      <c r="P32" s="52">
        <v>0</v>
      </c>
      <c r="Q32" s="53">
        <f t="shared" si="5"/>
        <v>45346.39</v>
      </c>
      <c r="R32" s="78"/>
      <c r="S32" s="107"/>
      <c r="T32" s="65">
        <v>58862.390000000014</v>
      </c>
      <c r="U32" s="49">
        <v>0</v>
      </c>
      <c r="V32" s="50">
        <v>58862.390000000014</v>
      </c>
      <c r="W32" s="51"/>
      <c r="X32" s="51"/>
      <c r="Y32" s="48">
        <v>0</v>
      </c>
      <c r="Z32" s="49">
        <v>0</v>
      </c>
      <c r="AA32" s="52">
        <v>0</v>
      </c>
      <c r="AB32" s="66">
        <v>58862.390000000014</v>
      </c>
      <c r="AC32" s="65">
        <v>58862.390000000007</v>
      </c>
      <c r="AD32" s="49">
        <v>0</v>
      </c>
      <c r="AE32" s="50">
        <v>58862.390000000007</v>
      </c>
      <c r="AF32" s="51"/>
      <c r="AG32" s="51"/>
      <c r="AH32" s="48">
        <v>0</v>
      </c>
      <c r="AI32" s="49">
        <v>0</v>
      </c>
      <c r="AJ32" s="52">
        <v>0</v>
      </c>
      <c r="AK32" s="66">
        <v>58862.390000000007</v>
      </c>
    </row>
    <row r="33" spans="1:37" s="1" customFormat="1" ht="15.75" thickBot="1" x14ac:dyDescent="0.3">
      <c r="A33" s="87" t="s">
        <v>10</v>
      </c>
      <c r="B33" s="54" t="s">
        <v>111</v>
      </c>
      <c r="C33" s="55"/>
      <c r="D33" s="56" t="s">
        <v>106</v>
      </c>
      <c r="E33" s="56" t="s">
        <v>138</v>
      </c>
      <c r="F33" s="56" t="s">
        <v>107</v>
      </c>
      <c r="G33" s="57" t="s">
        <v>108</v>
      </c>
      <c r="H33" s="58" t="s">
        <v>109</v>
      </c>
      <c r="I33" s="59">
        <v>2917.99</v>
      </c>
      <c r="J33" s="60">
        <v>0</v>
      </c>
      <c r="K33" s="61">
        <v>2917.99</v>
      </c>
      <c r="L33" s="62"/>
      <c r="M33" s="63"/>
      <c r="N33" s="59">
        <v>0</v>
      </c>
      <c r="O33" s="60">
        <v>0</v>
      </c>
      <c r="P33" s="64">
        <v>0</v>
      </c>
      <c r="Q33" s="70">
        <f t="shared" si="5"/>
        <v>2917.99</v>
      </c>
      <c r="R33" s="79"/>
      <c r="S33" s="108"/>
      <c r="T33" s="71">
        <v>4506.74</v>
      </c>
      <c r="U33" s="60">
        <v>0</v>
      </c>
      <c r="V33" s="67">
        <v>4506.74</v>
      </c>
      <c r="W33" s="62"/>
      <c r="X33" s="63"/>
      <c r="Y33" s="59">
        <v>0</v>
      </c>
      <c r="Z33" s="60">
        <v>0</v>
      </c>
      <c r="AA33" s="68">
        <v>0</v>
      </c>
      <c r="AB33" s="40">
        <v>4506.74</v>
      </c>
      <c r="AC33" s="71">
        <v>4506.74</v>
      </c>
      <c r="AD33" s="60">
        <v>0</v>
      </c>
      <c r="AE33" s="67">
        <v>4506.74</v>
      </c>
      <c r="AF33" s="62"/>
      <c r="AG33" s="63"/>
      <c r="AH33" s="59">
        <v>0</v>
      </c>
      <c r="AI33" s="60">
        <v>0</v>
      </c>
      <c r="AJ33" s="68">
        <v>0</v>
      </c>
      <c r="AK33" s="81">
        <v>4506.74</v>
      </c>
    </row>
    <row r="34" spans="1:37" ht="30" x14ac:dyDescent="0.25">
      <c r="A34" s="83" t="s">
        <v>128</v>
      </c>
      <c r="AK34" s="88">
        <f>SUM(AK9:AK33)</f>
        <v>341643026.84999925</v>
      </c>
    </row>
    <row r="35" spans="1:37" x14ac:dyDescent="0.25">
      <c r="A35" s="94"/>
      <c r="AK35" s="95"/>
    </row>
    <row r="36" spans="1:37" ht="30" x14ac:dyDescent="0.25">
      <c r="A36" s="94" t="s">
        <v>132</v>
      </c>
      <c r="AK36" s="95"/>
    </row>
    <row r="37" spans="1:37" ht="30" x14ac:dyDescent="0.25">
      <c r="A37" s="12" t="s">
        <v>10</v>
      </c>
      <c r="B37" s="18" t="s">
        <v>111</v>
      </c>
      <c r="C37" s="11" t="s">
        <v>59</v>
      </c>
      <c r="D37" s="11" t="s">
        <v>58</v>
      </c>
      <c r="E37" s="45" t="s">
        <v>138</v>
      </c>
      <c r="F37" s="11" t="s">
        <v>133</v>
      </c>
      <c r="G37" s="14" t="s">
        <v>134</v>
      </c>
      <c r="H37" s="13" t="s">
        <v>51</v>
      </c>
      <c r="S37" s="89"/>
      <c r="AC37" s="91">
        <v>39000</v>
      </c>
      <c r="AD37" s="91">
        <v>0</v>
      </c>
      <c r="AE37" s="91">
        <v>39000</v>
      </c>
      <c r="AF37" s="91"/>
      <c r="AG37" s="91"/>
      <c r="AH37" s="91">
        <f>+AD37+AE37</f>
        <v>39000</v>
      </c>
      <c r="AI37" s="91">
        <v>0</v>
      </c>
      <c r="AJ37" s="91">
        <v>39000</v>
      </c>
      <c r="AK37" s="91">
        <f>+AJ37+AI37</f>
        <v>39000</v>
      </c>
    </row>
    <row r="38" spans="1:37" ht="30" x14ac:dyDescent="0.25">
      <c r="A38" s="12" t="s">
        <v>10</v>
      </c>
      <c r="B38" s="18" t="s">
        <v>111</v>
      </c>
      <c r="C38" s="11" t="s">
        <v>59</v>
      </c>
      <c r="D38" s="11" t="s">
        <v>58</v>
      </c>
      <c r="E38" s="45" t="s">
        <v>138</v>
      </c>
      <c r="F38" s="11" t="s">
        <v>129</v>
      </c>
      <c r="G38" s="14" t="s">
        <v>130</v>
      </c>
      <c r="H38" s="13" t="s">
        <v>51</v>
      </c>
      <c r="S38" s="90">
        <v>45764</v>
      </c>
      <c r="AC38" s="91">
        <v>670000</v>
      </c>
      <c r="AD38" s="93">
        <v>670000</v>
      </c>
      <c r="AE38" s="92" t="s">
        <v>131</v>
      </c>
      <c r="AF38" s="82"/>
      <c r="AG38" s="82"/>
      <c r="AH38" s="91">
        <f>+AD38</f>
        <v>670000</v>
      </c>
      <c r="AI38" s="82"/>
      <c r="AJ38" s="82"/>
      <c r="AK38" s="91">
        <f>+AH38</f>
        <v>670000</v>
      </c>
    </row>
  </sheetData>
  <mergeCells count="5">
    <mergeCell ref="A1:C2"/>
    <mergeCell ref="I6:Q7"/>
    <mergeCell ref="T6:AB7"/>
    <mergeCell ref="AC6:AK7"/>
    <mergeCell ref="S8:S3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Kx et prime IFREMER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Severine ZENO, Ifremer Brest PDG-DAJF-QUALFI</dc:creator>
  <cp:lastModifiedBy>Sandrine HUET</cp:lastModifiedBy>
  <dcterms:created xsi:type="dcterms:W3CDTF">2020-05-25T06:36:44Z</dcterms:created>
  <dcterms:modified xsi:type="dcterms:W3CDTF">2025-06-26T08:20:31Z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30e07c1-dd17-4217-84c7-f8d0517e58c9_Enabled">
    <vt:lpwstr>true</vt:lpwstr>
  </property>
  <property fmtid="{D5CDD505-2E9C-101B-9397-08002B2CF9AE}" pid="3" name="MSIP_Label_d30e07c1-dd17-4217-84c7-f8d0517e58c9_SetDate">
    <vt:lpwstr>2023-08-29T15:02:34Z</vt:lpwstr>
  </property>
  <property fmtid="{D5CDD505-2E9C-101B-9397-08002B2CF9AE}" pid="4" name="MSIP_Label_d30e07c1-dd17-4217-84c7-f8d0517e58c9_Method">
    <vt:lpwstr>Privileged</vt:lpwstr>
  </property>
  <property fmtid="{D5CDD505-2E9C-101B-9397-08002B2CF9AE}" pid="5" name="MSIP_Label_d30e07c1-dd17-4217-84c7-f8d0517e58c9_Name">
    <vt:lpwstr>d30e07c1-dd17-4217-84c7-f8d0517e58c9</vt:lpwstr>
  </property>
  <property fmtid="{D5CDD505-2E9C-101B-9397-08002B2CF9AE}" pid="6" name="MSIP_Label_d30e07c1-dd17-4217-84c7-f8d0517e58c9_SiteId">
    <vt:lpwstr>76e3921f-489b-4b7e-9547-9ea297add9b5</vt:lpwstr>
  </property>
  <property fmtid="{D5CDD505-2E9C-101B-9397-08002B2CF9AE}" pid="7" name="MSIP_Label_d30e07c1-dd17-4217-84c7-f8d0517e58c9_ActionId">
    <vt:lpwstr>936b8034-e1f8-487d-8742-8d7a7d2e9627</vt:lpwstr>
  </property>
  <property fmtid="{D5CDD505-2E9C-101B-9397-08002B2CF9AE}" pid="8" name="MSIP_Label_d30e07c1-dd17-4217-84c7-f8d0517e58c9_ContentBits">
    <vt:lpwstr>0</vt:lpwstr>
  </property>
</Properties>
</file>